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426"/>
  <workbookPr/>
  <mc:AlternateContent xmlns:mc="http://schemas.openxmlformats.org/markup-compatibility/2006">
    <mc:Choice Requires="x15">
      <x15ac:absPath xmlns:x15ac="http://schemas.microsoft.com/office/spreadsheetml/2010/11/ac" url="C:\Users\lenarch\Desktop\TU 2019, arboretum ŠDĽŠ, FE\Arborétum\R 2020\Výkaz výmer - oprava dátumu\"/>
    </mc:Choice>
  </mc:AlternateContent>
  <xr:revisionPtr revIDLastSave="0" documentId="13_ncr:1_{8FAA530F-2DA9-4795-8FC9-395DDE26A4CE}" xr6:coauthVersionLast="45" xr6:coauthVersionMax="45" xr10:uidLastSave="{00000000-0000-0000-0000-000000000000}"/>
  <bookViews>
    <workbookView xWindow="-120" yWindow="-120" windowWidth="29040" windowHeight="15840" tabRatio="547" xr2:uid="{00000000-000D-0000-FFFF-FFFF00000000}"/>
  </bookViews>
  <sheets>
    <sheet name="Kryci list" sheetId="1" r:id="rId1"/>
    <sheet name="Stavba" sheetId="2" r:id="rId2"/>
    <sheet name="Prehlad_3_6" sheetId="3" r:id="rId3"/>
    <sheet name="Prehlad_3_9" sheetId="8" r:id="rId4"/>
    <sheet name="Prehlad_3_1" sheetId="12" r:id="rId5"/>
  </sheets>
  <externalReferences>
    <externalReference r:id="rId6"/>
  </externalReferences>
  <definedNames>
    <definedName name="Excel_BuiltIn__FilterDatabase">"$#REF!.$#REF!$#REF!:$#REF!$#REF!"</definedName>
    <definedName name="Excel_BuiltIn_Print_Area_2">#REF!</definedName>
    <definedName name="Excel_BuiltIn_Print_Area_3">'Kryci list'!$A$1:$M$65507</definedName>
    <definedName name="Excel_BuiltIn_Print_Area_4">#REF!</definedName>
    <definedName name="Excel_BuiltIn_Print_Area_5">#REF!</definedName>
    <definedName name="Excel_BuiltIn_Print_Area_6">#REF!</definedName>
    <definedName name="Excel_BuiltIn_Print_Titles_4">#REF!</definedName>
    <definedName name="Excel_BuiltIn_Print_Titles_5">#REF!</definedName>
    <definedName name="Excel_BuiltIn_Print_Titles_6">#REF!</definedName>
    <definedName name="fakt1R">"$#REF!.$B$34"</definedName>
    <definedName name="fakt1R_1">NA()</definedName>
    <definedName name="fakt1R_2">#REF!</definedName>
    <definedName name="_xlnm.Print_Area" localSheetId="0">'Kryci list'!$A$1:$M$28</definedName>
    <definedName name="_xlnm.Print_Area" localSheetId="1">Stavba!$A$1:$K$65505</definedName>
  </definedNames>
  <calcPr calcId="191029"/>
</workbook>
</file>

<file path=xl/calcChain.xml><?xml version="1.0" encoding="utf-8"?>
<calcChain xmlns="http://schemas.openxmlformats.org/spreadsheetml/2006/main">
  <c r="J62" i="3" l="1"/>
  <c r="I62" i="3"/>
  <c r="H62" i="3"/>
  <c r="J12" i="8" l="1"/>
  <c r="I12" i="8"/>
  <c r="H5" i="2" l="1"/>
  <c r="H4" i="2"/>
  <c r="H1" i="1" l="1"/>
  <c r="F8" i="1"/>
  <c r="I8" i="1"/>
  <c r="M8" i="1"/>
  <c r="F9" i="1"/>
  <c r="I9" i="1"/>
  <c r="M9" i="1"/>
  <c r="F12" i="1"/>
  <c r="I15" i="1"/>
  <c r="M15" i="1"/>
  <c r="I11" i="12"/>
  <c r="J11" i="12"/>
  <c r="I12" i="12"/>
  <c r="J12" i="12"/>
  <c r="I13" i="12"/>
  <c r="J13" i="12"/>
  <c r="I14" i="12"/>
  <c r="J14" i="12"/>
  <c r="I15" i="12"/>
  <c r="J15" i="12"/>
  <c r="I16" i="12"/>
  <c r="J16" i="12"/>
  <c r="I17" i="12"/>
  <c r="J17" i="12"/>
  <c r="I18" i="12"/>
  <c r="J18" i="12"/>
  <c r="I19" i="12"/>
  <c r="J19" i="12"/>
  <c r="I20" i="12"/>
  <c r="J20" i="12"/>
  <c r="I21" i="12"/>
  <c r="J21" i="12"/>
  <c r="I22" i="12"/>
  <c r="J22" i="12"/>
  <c r="I23" i="12"/>
  <c r="J23" i="12"/>
  <c r="I24" i="12"/>
  <c r="J24" i="12"/>
  <c r="I25" i="12"/>
  <c r="J25" i="12"/>
  <c r="I26" i="12"/>
  <c r="J26" i="12"/>
  <c r="I27" i="12"/>
  <c r="J27" i="12"/>
  <c r="H31" i="12"/>
  <c r="H33" i="12" s="1"/>
  <c r="H37" i="12"/>
  <c r="J37" i="12"/>
  <c r="H38" i="12"/>
  <c r="J38" i="12"/>
  <c r="H39" i="12"/>
  <c r="J39" i="12"/>
  <c r="H40" i="12"/>
  <c r="J40" i="12"/>
  <c r="H41" i="12"/>
  <c r="J41" i="12"/>
  <c r="H42" i="12"/>
  <c r="J42" i="12"/>
  <c r="H43" i="12"/>
  <c r="J43" i="12"/>
  <c r="H45" i="12"/>
  <c r="J45" i="12"/>
  <c r="H46" i="12"/>
  <c r="J46" i="12"/>
  <c r="H47" i="12"/>
  <c r="J47" i="12"/>
  <c r="I48" i="12"/>
  <c r="H51" i="12"/>
  <c r="J51" i="12"/>
  <c r="H52" i="12"/>
  <c r="J52" i="12"/>
  <c r="H53" i="12"/>
  <c r="J53" i="12"/>
  <c r="H54" i="12"/>
  <c r="J54" i="12"/>
  <c r="H55" i="12"/>
  <c r="J55" i="12"/>
  <c r="H56" i="12"/>
  <c r="J56" i="12"/>
  <c r="H57" i="12"/>
  <c r="J57" i="12"/>
  <c r="H58" i="12"/>
  <c r="J58" i="12"/>
  <c r="I59" i="12"/>
  <c r="I10" i="3"/>
  <c r="J10" i="3"/>
  <c r="I11" i="3"/>
  <c r="J11" i="3"/>
  <c r="I12" i="3"/>
  <c r="J12" i="3"/>
  <c r="I13" i="3"/>
  <c r="J13" i="3"/>
  <c r="I14" i="3"/>
  <c r="J14" i="3"/>
  <c r="I15" i="3"/>
  <c r="J15" i="3"/>
  <c r="I16" i="3"/>
  <c r="J16" i="3"/>
  <c r="I17" i="3"/>
  <c r="J17" i="3"/>
  <c r="I18" i="3"/>
  <c r="J18" i="3"/>
  <c r="I19" i="3"/>
  <c r="J19" i="3"/>
  <c r="I20" i="3"/>
  <c r="J20" i="3"/>
  <c r="H24" i="3"/>
  <c r="H26" i="3" s="1"/>
  <c r="H30" i="3"/>
  <c r="J30" i="3"/>
  <c r="I31" i="3"/>
  <c r="I33" i="3" s="1"/>
  <c r="H37" i="3"/>
  <c r="J37" i="3"/>
  <c r="H38" i="3"/>
  <c r="J38" i="3"/>
  <c r="H39" i="3"/>
  <c r="J39" i="3"/>
  <c r="H40" i="3"/>
  <c r="J40" i="3"/>
  <c r="H41" i="3"/>
  <c r="J41" i="3"/>
  <c r="H42" i="3"/>
  <c r="J42" i="3"/>
  <c r="H43" i="3"/>
  <c r="J43" i="3"/>
  <c r="H44" i="3"/>
  <c r="J44" i="3"/>
  <c r="H45" i="3"/>
  <c r="J45" i="3"/>
  <c r="H46" i="3"/>
  <c r="J46" i="3"/>
  <c r="H47" i="3"/>
  <c r="J47" i="3"/>
  <c r="H48" i="3"/>
  <c r="J48" i="3"/>
  <c r="H49" i="3"/>
  <c r="J49" i="3"/>
  <c r="H50" i="3"/>
  <c r="J50" i="3"/>
  <c r="H52" i="3"/>
  <c r="J52" i="3"/>
  <c r="H53" i="3"/>
  <c r="J53" i="3"/>
  <c r="I54" i="3"/>
  <c r="I56" i="3" s="1"/>
  <c r="I11" i="8"/>
  <c r="J11" i="8"/>
  <c r="I13" i="8"/>
  <c r="J13" i="8"/>
  <c r="H16" i="8"/>
  <c r="H18" i="8" s="1"/>
  <c r="H20" i="8" s="1"/>
  <c r="G4" i="2"/>
  <c r="G5" i="2"/>
  <c r="D9" i="2"/>
  <c r="J31" i="3" l="1"/>
  <c r="J33" i="3" s="1"/>
  <c r="G21" i="3"/>
  <c r="I21" i="3" s="1"/>
  <c r="G22" i="3"/>
  <c r="J22" i="3" s="1"/>
  <c r="G28" i="12"/>
  <c r="J28" i="12" s="1"/>
  <c r="I61" i="12"/>
  <c r="H59" i="12"/>
  <c r="G44" i="12"/>
  <c r="J44" i="12" s="1"/>
  <c r="J48" i="12" s="1"/>
  <c r="J59" i="12"/>
  <c r="E59" i="12" s="1"/>
  <c r="G51" i="3"/>
  <c r="J51" i="3" s="1"/>
  <c r="J54" i="3" s="1"/>
  <c r="J56" i="3" s="1"/>
  <c r="E56" i="3" s="1"/>
  <c r="H31" i="3"/>
  <c r="H33" i="3" s="1"/>
  <c r="J14" i="8"/>
  <c r="I14" i="8"/>
  <c r="G23" i="3"/>
  <c r="G29" i="12"/>
  <c r="G30" i="12"/>
  <c r="E31" i="3" l="1"/>
  <c r="J21" i="3"/>
  <c r="I22" i="3"/>
  <c r="H44" i="12"/>
  <c r="H48" i="12" s="1"/>
  <c r="H61" i="12" s="1"/>
  <c r="H63" i="12" s="1"/>
  <c r="E6" i="2" s="1"/>
  <c r="I28" i="12"/>
  <c r="E54" i="3"/>
  <c r="H51" i="3"/>
  <c r="H54" i="3" s="1"/>
  <c r="E8" i="2" s="1"/>
  <c r="I29" i="12"/>
  <c r="J29" i="12"/>
  <c r="J30" i="12"/>
  <c r="I30" i="12"/>
  <c r="E48" i="12"/>
  <c r="J61" i="12"/>
  <c r="E61" i="12" s="1"/>
  <c r="I23" i="3"/>
  <c r="J23" i="3"/>
  <c r="E33" i="3"/>
  <c r="C8" i="2"/>
  <c r="J24" i="3" l="1"/>
  <c r="E24" i="3" s="1"/>
  <c r="I24" i="3"/>
  <c r="I26" i="3" s="1"/>
  <c r="F8" i="2" s="1"/>
  <c r="G8" i="2" s="1"/>
  <c r="I31" i="12"/>
  <c r="I33" i="12" s="1"/>
  <c r="I63" i="12" s="1"/>
  <c r="F6" i="2" s="1"/>
  <c r="I6" i="2" s="1"/>
  <c r="J6" i="2" s="1"/>
  <c r="K6" i="2" s="1"/>
  <c r="H56" i="3"/>
  <c r="C9" i="2"/>
  <c r="D11" i="1" s="1"/>
  <c r="I15" i="8"/>
  <c r="I16" i="8" s="1"/>
  <c r="I18" i="8" s="1"/>
  <c r="I20" i="8" s="1"/>
  <c r="J15" i="8"/>
  <c r="J16" i="8" s="1"/>
  <c r="J31" i="12"/>
  <c r="E9" i="2"/>
  <c r="E14" i="1" s="1"/>
  <c r="I4" i="2"/>
  <c r="J26" i="3" l="1"/>
  <c r="E26" i="3" s="1"/>
  <c r="I8" i="2"/>
  <c r="J8" i="2" s="1"/>
  <c r="K8" i="2" s="1"/>
  <c r="G6" i="2"/>
  <c r="F11" i="1"/>
  <c r="J33" i="12"/>
  <c r="E31" i="12"/>
  <c r="E15" i="1"/>
  <c r="F14" i="1"/>
  <c r="J18" i="8"/>
  <c r="E16" i="8"/>
  <c r="H9" i="2"/>
  <c r="J4" i="2"/>
  <c r="M19" i="1"/>
  <c r="E62" i="3" l="1"/>
  <c r="E18" i="8"/>
  <c r="J20" i="8"/>
  <c r="E33" i="12"/>
  <c r="J63" i="12"/>
  <c r="E63" i="12" s="1"/>
  <c r="K4" i="2"/>
  <c r="E20" i="8" l="1"/>
  <c r="F7" i="2"/>
  <c r="G7" i="2" l="1"/>
  <c r="I7" i="2"/>
  <c r="J7" i="2" s="1"/>
  <c r="K7" i="2" s="1"/>
  <c r="G9" i="2" l="1"/>
  <c r="I5" i="2" s="1"/>
  <c r="F9" i="2"/>
  <c r="D13" i="1" s="1"/>
  <c r="F13" i="1" l="1"/>
  <c r="F15" i="1" s="1"/>
  <c r="D15" i="1"/>
  <c r="J5" i="2"/>
  <c r="M18" i="1"/>
  <c r="M21" i="1" s="1"/>
  <c r="I9" i="2"/>
  <c r="M23" i="1" l="1"/>
  <c r="L24" i="1" s="1"/>
  <c r="M24" i="1" s="1"/>
  <c r="M26" i="1" s="1"/>
  <c r="K5" i="2"/>
  <c r="K9" i="2" s="1"/>
  <c r="J9" i="2"/>
  <c r="P23" i="1" l="1"/>
</calcChain>
</file>

<file path=xl/sharedStrings.xml><?xml version="1.0" encoding="utf-8"?>
<sst xmlns="http://schemas.openxmlformats.org/spreadsheetml/2006/main" count="601" uniqueCount="329">
  <si>
    <t>V module</t>
  </si>
  <si>
    <t>Hlavička1</t>
  </si>
  <si>
    <t>Mena</t>
  </si>
  <si>
    <t>Hlavička2</t>
  </si>
  <si>
    <t>Obdobie</t>
  </si>
  <si>
    <t xml:space="preserve"> Stavba : </t>
  </si>
  <si>
    <t>Rozpočet: R-01</t>
  </si>
  <si>
    <t>Rozpočet</t>
  </si>
  <si>
    <t>Krycí list rozpočtu v</t>
  </si>
  <si>
    <t>EUR</t>
  </si>
  <si>
    <t xml:space="preserve">  Časť :  </t>
  </si>
  <si>
    <t>SILNOPRÚDOVÁ ELEKTROINŠTALÁCIA A BLESKOZVOD</t>
  </si>
  <si>
    <t>JKSO:</t>
  </si>
  <si>
    <t>Čerpanie</t>
  </si>
  <si>
    <t>Krycí list splátky v</t>
  </si>
  <si>
    <t>za obdobie</t>
  </si>
  <si>
    <t>Mesiac 2015</t>
  </si>
  <si>
    <t xml:space="preserve"> Názov stavby : </t>
  </si>
  <si>
    <t>Dňa:</t>
  </si>
  <si>
    <t>Zmluva č.:</t>
  </si>
  <si>
    <t>VK</t>
  </si>
  <si>
    <t>Krycí list výrobnej kalkulácie v</t>
  </si>
  <si>
    <t xml:space="preserve"> Odberateľ: </t>
  </si>
  <si>
    <t>IČO:</t>
  </si>
  <si>
    <t xml:space="preserve">DIČ: </t>
  </si>
  <si>
    <t xml:space="preserve">IČ DPH: </t>
  </si>
  <si>
    <t>VF</t>
  </si>
  <si>
    <t xml:space="preserve"> Dodávateľ:</t>
  </si>
  <si>
    <t>OP</t>
  </si>
  <si>
    <t>Krycí list OP v</t>
  </si>
  <si>
    <t xml:space="preserve"> Projektant:</t>
  </si>
  <si>
    <t>A</t>
  </si>
  <si>
    <t xml:space="preserve"> ZRN</t>
  </si>
  <si>
    <t>Konštrukcie</t>
  </si>
  <si>
    <t>Špecifikovaný materiál</t>
  </si>
  <si>
    <t>Spolu ZRN</t>
  </si>
  <si>
    <t>B</t>
  </si>
  <si>
    <t>IN - Individuálne náklady</t>
  </si>
  <si>
    <t>C</t>
  </si>
  <si>
    <t>NUS - náklady umiestnenia stavby</t>
  </si>
  <si>
    <t xml:space="preserve"> HSV:</t>
  </si>
  <si>
    <t>IN celkom</t>
  </si>
  <si>
    <t>NUS celkom</t>
  </si>
  <si>
    <t xml:space="preserve"> PSV:</t>
  </si>
  <si>
    <t xml:space="preserve"> MCE:</t>
  </si>
  <si>
    <t xml:space="preserve"> Iné:</t>
  </si>
  <si>
    <t xml:space="preserve"> Súčet:</t>
  </si>
  <si>
    <t xml:space="preserve">Súčet riadkov 6 až 9: </t>
  </si>
  <si>
    <t xml:space="preserve">Súčet riadkov 11 až 14: </t>
  </si>
  <si>
    <t>projektant, rozpočtár, cenár</t>
  </si>
  <si>
    <t>dodávateľ, zhotoviteľ</t>
  </si>
  <si>
    <t>D</t>
  </si>
  <si>
    <t>ON - ostatné náklady</t>
  </si>
  <si>
    <t>dátum:</t>
  </si>
  <si>
    <t>podpis:</t>
  </si>
  <si>
    <t xml:space="preserve"> Ostatné náklady uvedené v rozpočte</t>
  </si>
  <si>
    <t>pečiatka:</t>
  </si>
  <si>
    <t xml:space="preserve"> Ostatné náklady  IČ, AD</t>
  </si>
  <si>
    <t xml:space="preserve"> Ostatné náklady PD</t>
  </si>
  <si>
    <t xml:space="preserve">Súčet riadkov 16 až 19: </t>
  </si>
  <si>
    <t>odberateľ, obstarávateľ</t>
  </si>
  <si>
    <t>E</t>
  </si>
  <si>
    <t>Celkové náklady</t>
  </si>
  <si>
    <t xml:space="preserve">Súčet riadkov 5, 10, 15 a 20: </t>
  </si>
  <si>
    <t>DPH 1. sadzba – 20%</t>
  </si>
  <si>
    <t>DPH 2. sadzba</t>
  </si>
  <si>
    <t xml:space="preserve">Súčet riadkov 21 až 23: </t>
  </si>
  <si>
    <t>F</t>
  </si>
  <si>
    <t>Súhrnný list stavby - prehľad častí</t>
  </si>
  <si>
    <t xml:space="preserve"> Názov listu</t>
  </si>
  <si>
    <t>HSV</t>
  </si>
  <si>
    <t>ZRN</t>
  </si>
  <si>
    <t>ON</t>
  </si>
  <si>
    <t>Spolu bez DPH</t>
  </si>
  <si>
    <t>DPH - 1.sadzba</t>
  </si>
  <si>
    <t>Spolu s DPH</t>
  </si>
  <si>
    <t>montáž</t>
  </si>
  <si>
    <t>dodávka</t>
  </si>
  <si>
    <t>spolu</t>
  </si>
  <si>
    <t>Názov stavby, objektu, časti</t>
  </si>
  <si>
    <t>eur</t>
  </si>
  <si>
    <t>Časť : Bleskozvod</t>
  </si>
  <si>
    <t>Prehlad_3_1</t>
  </si>
  <si>
    <t>Prehlad_3_9</t>
  </si>
  <si>
    <t>Časť : Silnoprúdové rozvody</t>
  </si>
  <si>
    <t>Prehlad_3_6</t>
  </si>
  <si>
    <t>Súčet:</t>
  </si>
  <si>
    <t>Por.</t>
  </si>
  <si>
    <t>Kód</t>
  </si>
  <si>
    <t>Kód položky</t>
  </si>
  <si>
    <t>Popis položky, stavebného dielu, remesla,</t>
  </si>
  <si>
    <t>Množstvo</t>
  </si>
  <si>
    <t>Merná</t>
  </si>
  <si>
    <t>Jednotková</t>
  </si>
  <si>
    <t>Špecifikovaný</t>
  </si>
  <si>
    <t>Spolu</t>
  </si>
  <si>
    <t>číslo</t>
  </si>
  <si>
    <t>cenníka</t>
  </si>
  <si>
    <t>výkaz-výmer</t>
  </si>
  <si>
    <t>výmera</t>
  </si>
  <si>
    <t>jednotka</t>
  </si>
  <si>
    <t>cena</t>
  </si>
  <si>
    <t>materiál</t>
  </si>
  <si>
    <t>PRÁCE A DODÁVKY INÉ</t>
  </si>
  <si>
    <t xml:space="preserve">0001   </t>
  </si>
  <si>
    <t>MAT</t>
  </si>
  <si>
    <t>m</t>
  </si>
  <si>
    <t xml:space="preserve">0002   </t>
  </si>
  <si>
    <t xml:space="preserve">0003   </t>
  </si>
  <si>
    <t xml:space="preserve">0004   </t>
  </si>
  <si>
    <t xml:space="preserve">0005   </t>
  </si>
  <si>
    <t>341010E045</t>
  </si>
  <si>
    <t xml:space="preserve">0006   </t>
  </si>
  <si>
    <t xml:space="preserve">0007   </t>
  </si>
  <si>
    <t>341010E047</t>
  </si>
  <si>
    <t xml:space="preserve">0008   </t>
  </si>
  <si>
    <t xml:space="preserve">0009   </t>
  </si>
  <si>
    <t xml:space="preserve">0010   </t>
  </si>
  <si>
    <t xml:space="preserve">0011   </t>
  </si>
  <si>
    <t xml:space="preserve">0012   </t>
  </si>
  <si>
    <t xml:space="preserve">0013   </t>
  </si>
  <si>
    <t xml:space="preserve">0014   </t>
  </si>
  <si>
    <t xml:space="preserve">0015   </t>
  </si>
  <si>
    <t xml:space="preserve">0016   </t>
  </si>
  <si>
    <t xml:space="preserve">0017   </t>
  </si>
  <si>
    <t xml:space="preserve">0018   </t>
  </si>
  <si>
    <t xml:space="preserve">0019   </t>
  </si>
  <si>
    <t xml:space="preserve">0021   </t>
  </si>
  <si>
    <t>341216E120</t>
  </si>
  <si>
    <t>Kábel bezhalogénový Cu 1kV : 1-CXKH-R 3-Jx2,5 RE B2ca-s1,d0,a1</t>
  </si>
  <si>
    <t xml:space="preserve">0022   </t>
  </si>
  <si>
    <t xml:space="preserve">0023   </t>
  </si>
  <si>
    <t xml:space="preserve">0024   </t>
  </si>
  <si>
    <t xml:space="preserve">0026   </t>
  </si>
  <si>
    <t>kus</t>
  </si>
  <si>
    <t xml:space="preserve">0028   </t>
  </si>
  <si>
    <t xml:space="preserve">0029   </t>
  </si>
  <si>
    <t xml:space="preserve">0030   </t>
  </si>
  <si>
    <t xml:space="preserve">0031   </t>
  </si>
  <si>
    <t xml:space="preserve">0032   </t>
  </si>
  <si>
    <t xml:space="preserve">0036   </t>
  </si>
  <si>
    <t xml:space="preserve">0041   </t>
  </si>
  <si>
    <t>345420T512</t>
  </si>
  <si>
    <t xml:space="preserve">0042   </t>
  </si>
  <si>
    <t xml:space="preserve">0044   </t>
  </si>
  <si>
    <t xml:space="preserve">0052   </t>
  </si>
  <si>
    <t>345710K045</t>
  </si>
  <si>
    <t xml:space="preserve">0053   </t>
  </si>
  <si>
    <t>345710K075</t>
  </si>
  <si>
    <t xml:space="preserve">0054   </t>
  </si>
  <si>
    <t>345955D000</t>
  </si>
  <si>
    <t>Hmoždinka : H6 (pre skrutky D2÷4/ 15÷30mm) plast</t>
  </si>
  <si>
    <t xml:space="preserve">0055   </t>
  </si>
  <si>
    <t xml:space="preserve">0058   </t>
  </si>
  <si>
    <t xml:space="preserve">0062   </t>
  </si>
  <si>
    <t xml:space="preserve">0063   </t>
  </si>
  <si>
    <t xml:space="preserve">0070   </t>
  </si>
  <si>
    <t xml:space="preserve">0071   </t>
  </si>
  <si>
    <t>3549090O05</t>
  </si>
  <si>
    <t xml:space="preserve">0072   </t>
  </si>
  <si>
    <t xml:space="preserve">0073   </t>
  </si>
  <si>
    <t xml:space="preserve">0080   </t>
  </si>
  <si>
    <t>920AN32041</t>
  </si>
  <si>
    <t>Páska medená uzemňovacia ZS 16-dĺžka 0,5 m</t>
  </si>
  <si>
    <t xml:space="preserve">0081   </t>
  </si>
  <si>
    <t>920AN32046</t>
  </si>
  <si>
    <t>Zemniaca svorka ZSA 16</t>
  </si>
  <si>
    <t xml:space="preserve">0083   </t>
  </si>
  <si>
    <t>920AN61349</t>
  </si>
  <si>
    <t>Štítok označovací</t>
  </si>
  <si>
    <t xml:space="preserve">0085   </t>
  </si>
  <si>
    <t>999990300</t>
  </si>
  <si>
    <t>Podružný materiál (3% z materiálu)</t>
  </si>
  <si>
    <t>%</t>
  </si>
  <si>
    <t xml:space="preserve">0086   </t>
  </si>
  <si>
    <t>999990301</t>
  </si>
  <si>
    <t>Stratné (5% z dlžkových množstiev kablov)</t>
  </si>
  <si>
    <t xml:space="preserve">0087   </t>
  </si>
  <si>
    <t>999990302</t>
  </si>
  <si>
    <t>Prirážka na materiál  pridružených profesií PPV ( 6% z materiálu)</t>
  </si>
  <si>
    <t xml:space="preserve">PRÁCE A DODÁVKY INÉ  spolu: </t>
  </si>
  <si>
    <t>PRÁCE A DODÁVKY HSV</t>
  </si>
  <si>
    <t>9 - OSTATNÉ KONŠTRUKCIE A PRÁCE</t>
  </si>
  <si>
    <t>013</t>
  </si>
  <si>
    <t>971033131</t>
  </si>
  <si>
    <t>Vybúr. otvorov D do 6 cm v murive tehl. MV, MVC hr. do 15 cm</t>
  </si>
  <si>
    <t xml:space="preserve">9 - OSTATNÉ KONŠTRUKCIE A PRÁCE  spolu: </t>
  </si>
  <si>
    <t xml:space="preserve">PRÁCE A DODÁVKY HSV  spolu: </t>
  </si>
  <si>
    <t>PRÁCE A DODÁVKY M</t>
  </si>
  <si>
    <t>M21 - 155 Elektromontáže</t>
  </si>
  <si>
    <t>921</t>
  </si>
  <si>
    <t>210010101</t>
  </si>
  <si>
    <t>Montáž el-inšt lišty (plast) vrátane spojok, ohybov, rohov, bez krabíc, do š.20mm</t>
  </si>
  <si>
    <t>210010103</t>
  </si>
  <si>
    <t>Montáž el-inšt lišty (plast) vrátane spojok, ohybov, rohov, bez krabíc, šírka nad 40 do 60mm</t>
  </si>
  <si>
    <t>m2</t>
  </si>
  <si>
    <t>210100001</t>
  </si>
  <si>
    <t>Ukončenie vodiča v rozvádzači a zariadení, zapojenie do 2,5 mm2</t>
  </si>
  <si>
    <t>210100002</t>
  </si>
  <si>
    <t>Ukončenie vodiča v rozvádzači, zapojenie 4-6 mm2</t>
  </si>
  <si>
    <t>210100016</t>
  </si>
  <si>
    <t>Ukončenie bezhalogénového vodiča v rozvádzači, zapojenie do 2,5 mm2</t>
  </si>
  <si>
    <t>210100017</t>
  </si>
  <si>
    <t>Ukončenie bezhalogénového vodiča v rozvádzači, zapojenie 4-6 mm2</t>
  </si>
  <si>
    <t>210111021</t>
  </si>
  <si>
    <t>Montáž, zásuvka nástenná, zapustená IP40-44, x-násobná 10/16A - 250V, koncová</t>
  </si>
  <si>
    <t>210190003</t>
  </si>
  <si>
    <t>Montáž rozvodnice do 100kg</t>
  </si>
  <si>
    <t>210190008</t>
  </si>
  <si>
    <t>Dokončovacie práce na rozvádzačoch 100-150kg</t>
  </si>
  <si>
    <t>210220002</t>
  </si>
  <si>
    <t>Montáž, ochranné pospojovanie na povrch, FeZn drôt D8-10mm, vrátane svoriek, bez náteru</t>
  </si>
  <si>
    <t>210220302</t>
  </si>
  <si>
    <t>Montáž bleskozvodnej svorky nad 2 skrutky (SJ,SK,SO,SZ,ST,SR01-2)</t>
  </si>
  <si>
    <t>210220325</t>
  </si>
  <si>
    <t>Montáž a pripojenie ekvipotenciálnej svorkovnice</t>
  </si>
  <si>
    <t>210800549</t>
  </si>
  <si>
    <t>Montáž, vodič Cu plný drôt, inštalačný, uložený pevne H07V-U, CY 2,5-16</t>
  </si>
  <si>
    <t>210810046</t>
  </si>
  <si>
    <t>Montáž, kábel Cu 750V uložený pevne do CYKY 2x1,5 až 5x2,5</t>
  </si>
  <si>
    <t>211010001</t>
  </si>
  <si>
    <t>Osadenie plastovej "hmoždinky", vyvŕtanie diery D 6mm, do tvárnic a tehlového muriva</t>
  </si>
  <si>
    <t>213280050</t>
  </si>
  <si>
    <t>PPV (pomocné a podružné výkony - 6% z montážnych prác)</t>
  </si>
  <si>
    <t>213290040</t>
  </si>
  <si>
    <t>Demontáž existujúceho zariadenia</t>
  </si>
  <si>
    <t>hod</t>
  </si>
  <si>
    <t>213291000</t>
  </si>
  <si>
    <t>Spracovanie východiskovej revízie a vypracovanie správy</t>
  </si>
  <si>
    <t xml:space="preserve">M21 - 155 Elektromontáže  spolu: </t>
  </si>
  <si>
    <t xml:space="preserve">PRÁCE A DODÁVKY M  spolu: </t>
  </si>
  <si>
    <t>Za rozpočet celkom:</t>
  </si>
  <si>
    <t>Stratné (5% z dlžkových množstiev)</t>
  </si>
  <si>
    <t>999990304</t>
  </si>
  <si>
    <t>Náklady pre zostavenie - montáž rozvádzača - 45% z materiálu</t>
  </si>
  <si>
    <t>Ostatný podružný materiál pre rozvodnicu (hrebene, lišty, svorky, označovací mat., vodiče...) -16% z nosného materiálu</t>
  </si>
  <si>
    <t>3580805P52</t>
  </si>
  <si>
    <t>357003E165</t>
  </si>
  <si>
    <t>3585522E34</t>
  </si>
  <si>
    <t>3549000A00</t>
  </si>
  <si>
    <t>kg</t>
  </si>
  <si>
    <t>3549000A01</t>
  </si>
  <si>
    <t>Drôt uzemňovací FeZn D10</t>
  </si>
  <si>
    <t>3549021A61</t>
  </si>
  <si>
    <t>- podpera vedenia (FeZn) : PV 23 V, na plechové strechy, vytočená</t>
  </si>
  <si>
    <t>3549030A60</t>
  </si>
  <si>
    <t>- držiak zvodovej tyče (FeZn) : DJ 1, do muriva, vrut (D8x100+140)mm do hmoždinky</t>
  </si>
  <si>
    <t>3549040A10</t>
  </si>
  <si>
    <t>Svorka krížová (FeZn) : SK (4xM8)</t>
  </si>
  <si>
    <t>3549040A20</t>
  </si>
  <si>
    <t>Svorka spojovacia (FeZn) : SS, s príložkou (2xM8)</t>
  </si>
  <si>
    <t>3549040A30</t>
  </si>
  <si>
    <t>Svorka pripájacia (FeZn) : SP 1, pre spojenie kovových súčiastoky (2xM8)</t>
  </si>
  <si>
    <t>3549040A34</t>
  </si>
  <si>
    <t>Svorka žľabová (FeZn) : SO, pre pripojenie odkvapových žľabov (4xM8)</t>
  </si>
  <si>
    <t>3549040A36</t>
  </si>
  <si>
    <t>Svorka skúšobná (FeZn) : SZ (4xM8)</t>
  </si>
  <si>
    <t>3549040A60</t>
  </si>
  <si>
    <t>Svorka univerzálna (FeZn) : SU (1xM10)</t>
  </si>
  <si>
    <t>3549060A01</t>
  </si>
  <si>
    <t>Uholník ochranný (FeZn) : OU 1,7 (1,7m)</t>
  </si>
  <si>
    <t>3549060A12</t>
  </si>
  <si>
    <t>Držiak ochranného uholníka (FeZn) : DOU vr.3 (D8x80+vrut 180)mm</t>
  </si>
  <si>
    <t>3549071A01</t>
  </si>
  <si>
    <t>3549077O11</t>
  </si>
  <si>
    <t>Páska antikorozná (plast) : 2360101, typ 356 100, šírka 50mm, dĺžka 10m</t>
  </si>
  <si>
    <t>920AN61063</t>
  </si>
  <si>
    <t>Podpera PV17-6</t>
  </si>
  <si>
    <t>920AN61133</t>
  </si>
  <si>
    <t>Zvodová tyč JP20</t>
  </si>
  <si>
    <t>920AN61220</t>
  </si>
  <si>
    <t>Svorka SJ01</t>
  </si>
  <si>
    <t>Podružný materiál (2% z materiálu)</t>
  </si>
  <si>
    <t>Prirážka na materiál  pridružených profesií PPV – 2% z materiálu</t>
  </si>
  <si>
    <t>210220022</t>
  </si>
  <si>
    <t>Montáž uzemňovacieho vedenia v zemi, FeZn drôt D8-10mm, spojenie svorkami</t>
  </si>
  <si>
    <t>210220101</t>
  </si>
  <si>
    <t>Montáž zberného, zvodového vodiča s podperami, FeZn drôt D8-10mm</t>
  </si>
  <si>
    <t>210220211</t>
  </si>
  <si>
    <t>Montáž zvodovej tyče do dĺžky 2m, upevnenie na hrebeň strechy, do dreva</t>
  </si>
  <si>
    <t>210220301</t>
  </si>
  <si>
    <t>Montáž bleskozvodnej svorky do 2 skrutiek (SS,SP1,SR 03)</t>
  </si>
  <si>
    <t>210220372</t>
  </si>
  <si>
    <t>Montáž ochranného uholníka, alebo rúrky, s držiakmi, do muriva</t>
  </si>
  <si>
    <t>210220401</t>
  </si>
  <si>
    <t>Označenie zvodu štítkom (kov, plast)</t>
  </si>
  <si>
    <t>PPV (pomocné a podružné výkony) - 2% z montážnych prác</t>
  </si>
  <si>
    <t>213290080</t>
  </si>
  <si>
    <t>Napojenie na existujúce zemnice</t>
  </si>
  <si>
    <t>M46 - 202 Zemné práce pri ext. montážach</t>
  </si>
  <si>
    <t>946</t>
  </si>
  <si>
    <t>460030011</t>
  </si>
  <si>
    <t>Odobratie mačiny</t>
  </si>
  <si>
    <t>460030058</t>
  </si>
  <si>
    <t>Vytrhanie dlažby z malty, dlaždice betón, drážky z malty</t>
  </si>
  <si>
    <t>460030081</t>
  </si>
  <si>
    <t>Rezanie drážky v asfalte, betóne</t>
  </si>
  <si>
    <t>460200163</t>
  </si>
  <si>
    <t>Káblové ryhy šírky 35, hĺbky 80 [cm], zemina tr.3</t>
  </si>
  <si>
    <t>460300006</t>
  </si>
  <si>
    <t>Zhutnenie zeminy po vrstvách zeminy 20 cm</t>
  </si>
  <si>
    <t>m3</t>
  </si>
  <si>
    <t>460560163</t>
  </si>
  <si>
    <t>Zásyp ryhy šírky 35, hĺbky 80 [cm], zemina tr.3</t>
  </si>
  <si>
    <t>460620013</t>
  </si>
  <si>
    <t>Provizórna úprava terénu, zemina tr.3</t>
  </si>
  <si>
    <t>460650023</t>
  </si>
  <si>
    <t>Vozovka z betónu, jedna vrstva 15cm-spätná úprava plochy</t>
  </si>
  <si>
    <t xml:space="preserve">M46 - 202 Zemné práce pri ext. montážach  spolu: </t>
  </si>
  <si>
    <t>Vodič Cu (CYA) bezhalogénový : CH-R  1x16 zeleno-žltý</t>
  </si>
  <si>
    <t>Vodič Cu (CY) bezhalogénový : CH-R  1x6 zeleno-žltý</t>
  </si>
  <si>
    <t>Drôt zvodový AlMgSi D8</t>
  </si>
  <si>
    <t>Lišta el-inšt PVC hranatá : LHD 20x20 HF (šxv) biela - bezhalogénová</t>
  </si>
  <si>
    <t>Lišta el-inšt PVC hranatá : LHD 40x40 HF (šxv) biela - bezhalogénová</t>
  </si>
  <si>
    <t>Rozvodnica plastová nástenná, IP66</t>
  </si>
  <si>
    <t>Vypínač modulárny 3pól</t>
  </si>
  <si>
    <t>Chránič prúdový s ističom 1+N-pól  16A/1N/C/003</t>
  </si>
  <si>
    <t>Časť : Rozvodnica RO1</t>
  </si>
  <si>
    <t>Dušan Kollár</t>
  </si>
  <si>
    <t>Stavba : Zníženie energetickej náročnosti prevádzkovej budovy arboréta Technickej univerzity vo Zvolene</t>
  </si>
  <si>
    <t>Objekt : Arborétum</t>
  </si>
  <si>
    <t>Zásuvka 230V 1-nás. , nástenná, kompletná IP44</t>
  </si>
  <si>
    <t>Prípojnica potenciálového vyrovnania, s plastovým podstavcom a krytom</t>
  </si>
  <si>
    <t>Arborétum Zvolen</t>
  </si>
  <si>
    <t>Zníženie energetickej náročnosti prevádzkovej budovy arboréta Technickej univerzity vo Zvolene</t>
  </si>
  <si>
    <t>Technická univerzita vo Zvolene, T.G.Masaryka 24, 960 01 Zvolen</t>
  </si>
  <si>
    <t>Spracoval: Dušan Kollár</t>
  </si>
  <si>
    <t>Miesto: Zvolen</t>
  </si>
  <si>
    <t xml:space="preserve"> 801 39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</si>
</sst>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#,##0&quot; Sk&quot;;[Red]\-#,##0&quot; Sk&quot;"/>
    <numFmt numFmtId="165" formatCode="\ #,##0&quot; Sk &quot;;\-#,##0&quot; Sk &quot;;&quot; - Sk &quot;;@\ "/>
    <numFmt numFmtId="166" formatCode="#,##0&quot;     &quot;"/>
    <numFmt numFmtId="167" formatCode="#,##0&quot; Sk&quot;"/>
    <numFmt numFmtId="168" formatCode="#,##0\ "/>
    <numFmt numFmtId="169" formatCode="#,##0.0000"/>
    <numFmt numFmtId="170" formatCode="#,##0.000"/>
    <numFmt numFmtId="171" formatCode="#,##0.0"/>
    <numFmt numFmtId="172" formatCode="d/m/yyyy;@"/>
  </numFmts>
  <fonts count="32">
    <font>
      <sz val="10"/>
      <name val="Arial"/>
      <family val="2"/>
      <charset val="238"/>
    </font>
    <font>
      <b/>
      <sz val="7"/>
      <name val="Letter Gothic CE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10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0"/>
      <name val="Arial CE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19"/>
      <name val="Calibri"/>
      <family val="2"/>
      <charset val="238"/>
    </font>
    <font>
      <b/>
      <sz val="18"/>
      <color indexed="62"/>
      <name val="Cambria"/>
      <family val="2"/>
      <charset val="238"/>
    </font>
    <font>
      <b/>
      <sz val="11"/>
      <color indexed="63"/>
      <name val="Calibri"/>
      <family val="2"/>
      <charset val="238"/>
    </font>
    <font>
      <sz val="8"/>
      <name val="Arial Narrow"/>
      <family val="2"/>
      <charset val="238"/>
    </font>
    <font>
      <b/>
      <sz val="10"/>
      <name val="Arial Narrow"/>
      <family val="2"/>
      <charset val="238"/>
    </font>
    <font>
      <sz val="8"/>
      <color indexed="9"/>
      <name val="Arial Narrow"/>
      <family val="2"/>
      <charset val="238"/>
    </font>
    <font>
      <b/>
      <sz val="8"/>
      <color indexed="9"/>
      <name val="Arial Narrow"/>
      <family val="2"/>
      <charset val="238"/>
    </font>
    <font>
      <b/>
      <sz val="8"/>
      <name val="Arial Narrow"/>
      <family val="2"/>
      <charset val="238"/>
    </font>
    <font>
      <sz val="9"/>
      <name val="Arial Narrow"/>
      <family val="2"/>
      <charset val="238"/>
    </font>
    <font>
      <sz val="10"/>
      <name val="Arial Narrow"/>
      <family val="2"/>
      <charset val="238"/>
    </font>
    <font>
      <i/>
      <sz val="10"/>
      <name val="Arial Narrow"/>
      <family val="2"/>
      <charset val="238"/>
    </font>
    <font>
      <sz val="10"/>
      <color indexed="8"/>
      <name val="Arial Narrow"/>
      <family val="2"/>
      <charset val="238"/>
    </font>
    <font>
      <b/>
      <sz val="10"/>
      <name val="Arial Narrow"/>
      <family val="2"/>
      <charset val="1"/>
    </font>
    <font>
      <sz val="10"/>
      <name val="Arial Narrow"/>
      <family val="2"/>
      <charset val="1"/>
    </font>
    <font>
      <sz val="10"/>
      <name val="Arial"/>
      <family val="2"/>
      <charset val="238"/>
    </font>
    <font>
      <b/>
      <sz val="10"/>
      <color rgb="FFFF0000"/>
      <name val="Arial Narrow"/>
      <family val="2"/>
      <charset val="238"/>
    </font>
  </fonts>
  <fills count="18">
    <fill>
      <patternFill patternType="none"/>
    </fill>
    <fill>
      <patternFill patternType="gray125"/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26"/>
        <bgColor indexed="43"/>
      </patternFill>
    </fill>
    <fill>
      <patternFill patternType="solid">
        <fgColor indexed="22"/>
        <bgColor indexed="44"/>
      </patternFill>
    </fill>
    <fill>
      <patternFill patternType="solid">
        <fgColor indexed="31"/>
        <bgColor indexed="44"/>
      </patternFill>
    </fill>
    <fill>
      <patternFill patternType="solid">
        <fgColor indexed="43"/>
        <bgColor indexed="26"/>
      </patternFill>
    </fill>
    <fill>
      <patternFill patternType="solid">
        <fgColor indexed="45"/>
        <bgColor indexed="46"/>
      </patternFill>
    </fill>
    <fill>
      <patternFill patternType="solid">
        <fgColor indexed="25"/>
        <bgColor indexed="23"/>
      </patternFill>
    </fill>
    <fill>
      <patternFill patternType="solid">
        <fgColor indexed="50"/>
        <bgColor indexed="19"/>
      </patternFill>
    </fill>
    <fill>
      <patternFill patternType="solid">
        <fgColor indexed="48"/>
        <bgColor indexed="62"/>
      </patternFill>
    </fill>
    <fill>
      <patternFill patternType="solid">
        <fgColor indexed="54"/>
        <bgColor indexed="23"/>
      </patternFill>
    </fill>
    <fill>
      <patternFill patternType="solid">
        <fgColor indexed="49"/>
        <bgColor indexed="40"/>
      </patternFill>
    </fill>
    <fill>
      <patternFill patternType="solid">
        <fgColor indexed="10"/>
        <bgColor indexed="60"/>
      </patternFill>
    </fill>
    <fill>
      <patternFill patternType="solid">
        <fgColor indexed="46"/>
        <bgColor indexed="45"/>
      </patternFill>
    </fill>
    <fill>
      <patternFill patternType="solid">
        <fgColor indexed="9"/>
        <bgColor indexed="26"/>
      </patternFill>
    </fill>
    <fill>
      <patternFill patternType="solid">
        <fgColor indexed="55"/>
        <bgColor indexed="23"/>
      </patternFill>
    </fill>
  </fills>
  <borders count="72">
    <border>
      <left/>
      <right/>
      <top/>
      <bottom/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31"/>
      </bottom>
      <diagonal/>
    </border>
    <border>
      <left/>
      <right/>
      <top/>
      <bottom style="medium">
        <color indexed="31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double">
        <color indexed="8"/>
      </left>
      <right/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/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/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 style="double">
        <color indexed="8"/>
      </right>
      <top/>
      <bottom style="hair">
        <color indexed="8"/>
      </bottom>
      <diagonal/>
    </border>
    <border>
      <left style="double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double">
        <color indexed="8"/>
      </right>
      <top style="hair">
        <color indexed="8"/>
      </top>
      <bottom style="hair">
        <color indexed="8"/>
      </bottom>
      <diagonal/>
    </border>
    <border>
      <left style="double">
        <color indexed="8"/>
      </left>
      <right/>
      <top style="hair">
        <color indexed="8"/>
      </top>
      <bottom style="double">
        <color indexed="8"/>
      </bottom>
      <diagonal/>
    </border>
    <border>
      <left/>
      <right/>
      <top style="hair">
        <color indexed="8"/>
      </top>
      <bottom style="double">
        <color indexed="8"/>
      </bottom>
      <diagonal/>
    </border>
    <border>
      <left/>
      <right style="double">
        <color indexed="8"/>
      </right>
      <top style="hair">
        <color indexed="8"/>
      </top>
      <bottom style="double">
        <color indexed="8"/>
      </bottom>
      <diagonal/>
    </border>
    <border>
      <left style="double">
        <color indexed="8"/>
      </left>
      <right/>
      <top style="double">
        <color indexed="8"/>
      </top>
      <bottom style="hair">
        <color indexed="8"/>
      </bottom>
      <diagonal/>
    </border>
    <border>
      <left/>
      <right/>
      <top style="double">
        <color indexed="8"/>
      </top>
      <bottom style="hair">
        <color indexed="8"/>
      </bottom>
      <diagonal/>
    </border>
    <border>
      <left/>
      <right style="hair">
        <color indexed="8"/>
      </right>
      <top style="double">
        <color indexed="8"/>
      </top>
      <bottom style="hair">
        <color indexed="8"/>
      </bottom>
      <diagonal/>
    </border>
    <border>
      <left/>
      <right style="double">
        <color indexed="8"/>
      </right>
      <top style="double">
        <color indexed="8"/>
      </top>
      <bottom style="hair">
        <color indexed="8"/>
      </bottom>
      <diagonal/>
    </border>
    <border>
      <left style="double">
        <color indexed="8"/>
      </left>
      <right/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 style="hair">
        <color indexed="8"/>
      </right>
      <top/>
      <bottom style="double">
        <color indexed="8"/>
      </bottom>
      <diagonal/>
    </border>
    <border>
      <left/>
      <right style="double">
        <color indexed="8"/>
      </right>
      <top/>
      <bottom style="double">
        <color indexed="8"/>
      </bottom>
      <diagonal/>
    </border>
    <border>
      <left style="double">
        <color indexed="8"/>
      </left>
      <right style="hair">
        <color indexed="8"/>
      </right>
      <top style="double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double">
        <color indexed="8"/>
      </top>
      <bottom style="thin">
        <color indexed="8"/>
      </bottom>
      <diagonal/>
    </border>
    <border>
      <left style="hair">
        <color indexed="8"/>
      </left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double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double">
        <color indexed="8"/>
      </right>
      <top/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double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double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double">
        <color indexed="8"/>
      </right>
      <top style="hair">
        <color indexed="8"/>
      </top>
      <bottom/>
      <diagonal/>
    </border>
    <border>
      <left style="double">
        <color indexed="8"/>
      </left>
      <right style="hair">
        <color indexed="8"/>
      </right>
      <top style="hair">
        <color indexed="8"/>
      </top>
      <bottom style="double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double">
        <color indexed="8"/>
      </bottom>
      <diagonal/>
    </border>
    <border>
      <left style="hair">
        <color indexed="8"/>
      </left>
      <right/>
      <top style="hair">
        <color indexed="8"/>
      </top>
      <bottom style="double">
        <color indexed="8"/>
      </bottom>
      <diagonal/>
    </border>
    <border>
      <left style="medium">
        <color indexed="8"/>
      </left>
      <right style="double">
        <color indexed="8"/>
      </right>
      <top style="medium">
        <color indexed="8"/>
      </top>
      <bottom style="double">
        <color indexed="8"/>
      </bottom>
      <diagonal/>
    </border>
    <border>
      <left/>
      <right style="hair">
        <color indexed="8"/>
      </right>
      <top style="hair">
        <color indexed="8"/>
      </top>
      <bottom style="double">
        <color indexed="8"/>
      </bottom>
      <diagonal/>
    </border>
    <border>
      <left style="double">
        <color indexed="8"/>
      </left>
      <right/>
      <top/>
      <bottom/>
      <diagonal/>
    </border>
    <border>
      <left/>
      <right style="double">
        <color indexed="8"/>
      </right>
      <top/>
      <bottom/>
      <diagonal/>
    </border>
    <border>
      <left/>
      <right/>
      <top style="hair">
        <color indexed="8"/>
      </top>
      <bottom/>
      <diagonal/>
    </border>
    <border>
      <left style="double">
        <color indexed="8"/>
      </left>
      <right style="hair">
        <color indexed="8"/>
      </right>
      <top style="double">
        <color indexed="8"/>
      </top>
      <bottom style="double">
        <color indexed="8"/>
      </bottom>
      <diagonal/>
    </border>
    <border>
      <left style="hair">
        <color indexed="8"/>
      </left>
      <right/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 style="hair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</borders>
  <cellStyleXfs count="93">
    <xf numFmtId="0" fontId="0" fillId="0" borderId="0"/>
    <xf numFmtId="0" fontId="1" fillId="0" borderId="1">
      <alignment vertical="center"/>
    </xf>
    <xf numFmtId="0" fontId="30" fillId="0" borderId="0" applyFill="0" applyBorder="0">
      <alignment vertical="center"/>
    </xf>
    <xf numFmtId="164" fontId="1" fillId="0" borderId="1"/>
    <xf numFmtId="0" fontId="30" fillId="0" borderId="1" applyFill="0"/>
    <xf numFmtId="165" fontId="30" fillId="0" borderId="0" applyFill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4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4" borderId="0" applyNumberFormat="0" applyBorder="0" applyAlignment="0" applyProtection="0"/>
    <xf numFmtId="0" fontId="3" fillId="6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8" borderId="0" applyNumberFormat="0" applyBorder="0" applyAlignment="0" applyProtection="0"/>
    <xf numFmtId="0" fontId="3" fillId="6" borderId="0" applyNumberFormat="0" applyBorder="0" applyAlignment="0" applyProtection="0"/>
    <xf numFmtId="0" fontId="3" fillId="3" borderId="0" applyNumberFormat="0" applyBorder="0" applyAlignment="0" applyProtection="0"/>
    <xf numFmtId="0" fontId="3" fillId="6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8" borderId="0" applyNumberFormat="0" applyBorder="0" applyAlignment="0" applyProtection="0"/>
    <xf numFmtId="0" fontId="3" fillId="6" borderId="0" applyNumberFormat="0" applyBorder="0" applyAlignment="0" applyProtection="0"/>
    <xf numFmtId="0" fontId="3" fillId="3" borderId="0" applyNumberFormat="0" applyBorder="0" applyAlignment="0" applyProtection="0"/>
    <xf numFmtId="0" fontId="3" fillId="11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4" fillId="15" borderId="0" applyNumberFormat="0" applyBorder="0" applyAlignment="0" applyProtection="0"/>
    <xf numFmtId="0" fontId="5" fillId="16" borderId="2" applyNumberFormat="0" applyAlignment="0" applyProtection="0"/>
    <xf numFmtId="0" fontId="6" fillId="0" borderId="3" applyNumberFormat="0" applyFill="0" applyAlignment="0" applyProtection="0"/>
    <xf numFmtId="0" fontId="8" fillId="0" borderId="0"/>
    <xf numFmtId="0" fontId="9" fillId="0" borderId="0" applyNumberFormat="0" applyFill="0" applyBorder="0" applyAlignment="0" applyProtection="0"/>
    <xf numFmtId="0" fontId="10" fillId="6" borderId="0" applyNumberFormat="0" applyBorder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3" fillId="0" borderId="6" applyNumberFormat="0" applyFill="0" applyAlignment="0" applyProtection="0"/>
    <xf numFmtId="0" fontId="13" fillId="0" borderId="0" applyNumberFormat="0" applyFill="0" applyBorder="0" applyAlignment="0" applyProtection="0"/>
    <xf numFmtId="0" fontId="7" fillId="17" borderId="7" applyNumberFormat="0" applyAlignment="0" applyProtection="0"/>
    <xf numFmtId="0" fontId="4" fillId="15" borderId="0" applyNumberFormat="0" applyBorder="0" applyAlignment="0" applyProtection="0"/>
    <xf numFmtId="0" fontId="14" fillId="7" borderId="2" applyNumberFormat="0" applyAlignment="0" applyProtection="0"/>
    <xf numFmtId="0" fontId="7" fillId="17" borderId="7" applyNumberFormat="0" applyAlignment="0" applyProtection="0"/>
    <xf numFmtId="0" fontId="15" fillId="0" borderId="8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3" fillId="0" borderId="6" applyNumberFormat="0" applyFill="0" applyAlignment="0" applyProtection="0"/>
    <xf numFmtId="0" fontId="13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8" fillId="0" borderId="0"/>
    <xf numFmtId="0" fontId="8" fillId="0" borderId="0"/>
    <xf numFmtId="0" fontId="30" fillId="4" borderId="9" applyNumberFormat="0" applyAlignment="0" applyProtection="0"/>
    <xf numFmtId="0" fontId="18" fillId="16" borderId="10" applyNumberFormat="0" applyAlignment="0" applyProtection="0"/>
    <xf numFmtId="0" fontId="30" fillId="4" borderId="9" applyNumberFormat="0" applyAlignment="0" applyProtection="0"/>
    <xf numFmtId="0" fontId="15" fillId="0" borderId="8" applyNumberFormat="0" applyFill="0" applyAlignment="0" applyProtection="0"/>
    <xf numFmtId="0" fontId="10" fillId="6" borderId="0" applyNumberFormat="0" applyBorder="0" applyAlignment="0" applyProtection="0"/>
    <xf numFmtId="0" fontId="1" fillId="0" borderId="0" applyBorder="0">
      <alignment vertical="center"/>
    </xf>
    <xf numFmtId="0" fontId="15" fillId="0" borderId="0" applyNumberFormat="0" applyFill="0" applyBorder="0" applyAlignment="0" applyProtection="0"/>
    <xf numFmtId="0" fontId="1" fillId="0" borderId="11">
      <alignment vertical="center"/>
    </xf>
    <xf numFmtId="0" fontId="17" fillId="0" borderId="0" applyNumberFormat="0" applyFill="0" applyBorder="0" applyAlignment="0" applyProtection="0"/>
    <xf numFmtId="0" fontId="6" fillId="0" borderId="3" applyNumberFormat="0" applyFill="0" applyAlignment="0" applyProtection="0"/>
    <xf numFmtId="0" fontId="14" fillId="7" borderId="2" applyNumberFormat="0" applyAlignment="0" applyProtection="0"/>
    <xf numFmtId="0" fontId="5" fillId="16" borderId="2" applyNumberFormat="0" applyAlignment="0" applyProtection="0"/>
    <xf numFmtId="0" fontId="18" fillId="16" borderId="10" applyNumberFormat="0" applyAlignment="0" applyProtection="0"/>
    <xf numFmtId="0" fontId="9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3" fillId="11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</cellStyleXfs>
  <cellXfs count="149">
    <xf numFmtId="0" fontId="0" fillId="0" borderId="0" xfId="0"/>
    <xf numFmtId="0" fontId="19" fillId="0" borderId="0" xfId="70" applyFont="1"/>
    <xf numFmtId="0" fontId="0" fillId="0" borderId="12" xfId="0" applyBorder="1"/>
    <xf numFmtId="0" fontId="19" fillId="0" borderId="13" xfId="70" applyFont="1" applyBorder="1" applyAlignment="1">
      <alignment horizontal="left" vertical="center"/>
    </xf>
    <xf numFmtId="0" fontId="20" fillId="0" borderId="13" xfId="70" applyFont="1" applyBorder="1" applyAlignment="1">
      <alignment horizontal="left" vertical="center"/>
    </xf>
    <xf numFmtId="0" fontId="19" fillId="0" borderId="14" xfId="70" applyFont="1" applyBorder="1" applyAlignment="1">
      <alignment horizontal="left" vertical="center"/>
    </xf>
    <xf numFmtId="0" fontId="21" fillId="0" borderId="0" xfId="70" applyFont="1"/>
    <xf numFmtId="0" fontId="19" fillId="0" borderId="15" xfId="70" applyFont="1" applyBorder="1" applyAlignment="1">
      <alignment horizontal="left" vertical="center"/>
    </xf>
    <xf numFmtId="0" fontId="19" fillId="0" borderId="16" xfId="70" applyFont="1" applyBorder="1" applyAlignment="1">
      <alignment horizontal="left" vertical="center"/>
    </xf>
    <xf numFmtId="0" fontId="19" fillId="0" borderId="0" xfId="71" applyFont="1" applyBorder="1" applyAlignment="1">
      <alignment horizontal="left" vertical="center"/>
    </xf>
    <xf numFmtId="0" fontId="19" fillId="0" borderId="16" xfId="70" applyFont="1" applyBorder="1" applyAlignment="1">
      <alignment horizontal="right" vertical="center"/>
    </xf>
    <xf numFmtId="0" fontId="19" fillId="0" borderId="17" xfId="70" applyFont="1" applyBorder="1" applyAlignment="1">
      <alignment horizontal="left" vertical="center"/>
    </xf>
    <xf numFmtId="0" fontId="22" fillId="0" borderId="0" xfId="70" applyFont="1"/>
    <xf numFmtId="0" fontId="22" fillId="0" borderId="0" xfId="70" applyFont="1" applyProtection="1">
      <protection locked="0"/>
    </xf>
    <xf numFmtId="49" fontId="22" fillId="0" borderId="0" xfId="70" applyNumberFormat="1" applyFont="1"/>
    <xf numFmtId="0" fontId="19" fillId="0" borderId="18" xfId="70" applyFont="1" applyBorder="1" applyAlignment="1">
      <alignment horizontal="left" vertical="center"/>
    </xf>
    <xf numFmtId="0" fontId="19" fillId="0" borderId="19" xfId="70" applyFont="1" applyBorder="1" applyAlignment="1">
      <alignment horizontal="left" vertical="center"/>
    </xf>
    <xf numFmtId="0" fontId="19" fillId="0" borderId="19" xfId="71" applyFont="1" applyBorder="1" applyAlignment="1">
      <alignment horizontal="left" vertical="center"/>
    </xf>
    <xf numFmtId="0" fontId="19" fillId="0" borderId="19" xfId="70" applyFont="1" applyBorder="1" applyAlignment="1">
      <alignment horizontal="right" vertical="center"/>
    </xf>
    <xf numFmtId="0" fontId="19" fillId="0" borderId="20" xfId="70" applyFont="1" applyBorder="1" applyAlignment="1">
      <alignment horizontal="left" vertical="center"/>
    </xf>
    <xf numFmtId="49" fontId="19" fillId="0" borderId="16" xfId="70" applyNumberFormat="1" applyFont="1" applyBorder="1" applyAlignment="1">
      <alignment horizontal="right" vertical="center"/>
    </xf>
    <xf numFmtId="49" fontId="19" fillId="0" borderId="19" xfId="70" applyNumberFormat="1" applyFont="1" applyBorder="1" applyAlignment="1">
      <alignment horizontal="right" vertical="center"/>
    </xf>
    <xf numFmtId="0" fontId="19" fillId="0" borderId="21" xfId="70" applyFont="1" applyBorder="1" applyAlignment="1">
      <alignment horizontal="left" vertical="center"/>
    </xf>
    <xf numFmtId="0" fontId="19" fillId="0" borderId="22" xfId="70" applyFont="1" applyBorder="1" applyAlignment="1">
      <alignment horizontal="left" vertical="center"/>
    </xf>
    <xf numFmtId="49" fontId="19" fillId="0" borderId="22" xfId="70" applyNumberFormat="1" applyFont="1" applyBorder="1" applyAlignment="1">
      <alignment horizontal="right" vertical="center"/>
    </xf>
    <xf numFmtId="0" fontId="19" fillId="0" borderId="23" xfId="70" applyFont="1" applyBorder="1" applyAlignment="1">
      <alignment horizontal="left" vertical="center"/>
    </xf>
    <xf numFmtId="0" fontId="19" fillId="0" borderId="24" xfId="70" applyFont="1" applyBorder="1" applyAlignment="1">
      <alignment horizontal="right" vertical="center"/>
    </xf>
    <xf numFmtId="0" fontId="19" fillId="0" borderId="25" xfId="70" applyFont="1" applyBorder="1" applyAlignment="1">
      <alignment vertical="center"/>
    </xf>
    <xf numFmtId="166" fontId="19" fillId="0" borderId="25" xfId="70" applyNumberFormat="1" applyFont="1" applyBorder="1" applyAlignment="1">
      <alignment horizontal="left" vertical="center"/>
    </xf>
    <xf numFmtId="167" fontId="19" fillId="0" borderId="25" xfId="70" applyNumberFormat="1" applyFont="1" applyBorder="1" applyAlignment="1">
      <alignment horizontal="right" vertical="center"/>
    </xf>
    <xf numFmtId="3" fontId="19" fillId="0" borderId="26" xfId="70" applyNumberFormat="1" applyFont="1" applyBorder="1" applyAlignment="1">
      <alignment horizontal="right" vertical="center"/>
    </xf>
    <xf numFmtId="49" fontId="19" fillId="0" borderId="25" xfId="70" applyNumberFormat="1" applyFont="1" applyBorder="1" applyAlignment="1">
      <alignment horizontal="right" vertical="center"/>
    </xf>
    <xf numFmtId="0" fontId="19" fillId="0" borderId="25" xfId="70" applyFont="1" applyBorder="1" applyAlignment="1">
      <alignment horizontal="right" vertical="center"/>
    </xf>
    <xf numFmtId="3" fontId="19" fillId="0" borderId="27" xfId="70" applyNumberFormat="1" applyFont="1" applyBorder="1" applyAlignment="1">
      <alignment vertical="center"/>
    </xf>
    <xf numFmtId="0" fontId="19" fillId="0" borderId="28" xfId="70" applyFont="1" applyBorder="1" applyAlignment="1">
      <alignment horizontal="right" vertical="center"/>
    </xf>
    <xf numFmtId="0" fontId="19" fillId="0" borderId="29" xfId="70" applyFont="1" applyBorder="1" applyAlignment="1">
      <alignment vertical="center"/>
    </xf>
    <xf numFmtId="166" fontId="19" fillId="0" borderId="29" xfId="70" applyNumberFormat="1" applyFont="1" applyBorder="1" applyAlignment="1">
      <alignment horizontal="left" vertical="center"/>
    </xf>
    <xf numFmtId="167" fontId="19" fillId="0" borderId="29" xfId="70" applyNumberFormat="1" applyFont="1" applyBorder="1" applyAlignment="1">
      <alignment horizontal="right" vertical="center"/>
    </xf>
    <xf numFmtId="3" fontId="19" fillId="0" borderId="30" xfId="70" applyNumberFormat="1" applyFont="1" applyBorder="1" applyAlignment="1">
      <alignment horizontal="right" vertical="center"/>
    </xf>
    <xf numFmtId="0" fontId="19" fillId="0" borderId="29" xfId="70" applyFont="1" applyBorder="1" applyAlignment="1">
      <alignment horizontal="right" vertical="center"/>
    </xf>
    <xf numFmtId="3" fontId="19" fillId="0" borderId="31" xfId="70" applyNumberFormat="1" applyFont="1" applyBorder="1" applyAlignment="1">
      <alignment vertical="center"/>
    </xf>
    <xf numFmtId="0" fontId="23" fillId="0" borderId="32" xfId="70" applyFont="1" applyBorder="1" applyAlignment="1">
      <alignment horizontal="center" vertical="center"/>
    </xf>
    <xf numFmtId="0" fontId="19" fillId="0" borderId="33" xfId="70" applyFont="1" applyBorder="1" applyAlignment="1">
      <alignment horizontal="left" vertical="center"/>
    </xf>
    <xf numFmtId="0" fontId="19" fillId="0" borderId="33" xfId="70" applyFont="1" applyBorder="1" applyAlignment="1">
      <alignment horizontal="center" vertical="center"/>
    </xf>
    <xf numFmtId="0" fontId="19" fillId="0" borderId="34" xfId="70" applyFont="1" applyBorder="1" applyAlignment="1">
      <alignment horizontal="center" vertical="center"/>
    </xf>
    <xf numFmtId="0" fontId="19" fillId="0" borderId="35" xfId="70" applyFont="1" applyBorder="1" applyAlignment="1">
      <alignment horizontal="center" vertical="center"/>
    </xf>
    <xf numFmtId="0" fontId="19" fillId="0" borderId="36" xfId="70" applyFont="1" applyBorder="1" applyAlignment="1">
      <alignment horizontal="left" vertical="center"/>
    </xf>
    <xf numFmtId="4" fontId="24" fillId="0" borderId="36" xfId="70" applyNumberFormat="1" applyFont="1" applyBorder="1" applyAlignment="1">
      <alignment horizontal="right" vertical="center"/>
    </xf>
    <xf numFmtId="4" fontId="24" fillId="0" borderId="37" xfId="70" applyNumberFormat="1" applyFont="1" applyBorder="1" applyAlignment="1">
      <alignment horizontal="right" vertical="center"/>
    </xf>
    <xf numFmtId="4" fontId="19" fillId="0" borderId="37" xfId="70" applyNumberFormat="1" applyFont="1" applyBorder="1" applyAlignment="1">
      <alignment horizontal="right" vertical="center"/>
    </xf>
    <xf numFmtId="0" fontId="19" fillId="0" borderId="38" xfId="70" applyFont="1" applyBorder="1" applyAlignment="1">
      <alignment horizontal="left" vertical="center"/>
    </xf>
    <xf numFmtId="10" fontId="19" fillId="0" borderId="39" xfId="70" applyNumberFormat="1" applyFont="1" applyBorder="1" applyAlignment="1">
      <alignment horizontal="right" vertical="center"/>
    </xf>
    <xf numFmtId="0" fontId="19" fillId="0" borderId="40" xfId="70" applyFont="1" applyBorder="1" applyAlignment="1">
      <alignment horizontal="center" vertical="center"/>
    </xf>
    <xf numFmtId="0" fontId="19" fillId="0" borderId="11" xfId="70" applyFont="1" applyBorder="1" applyAlignment="1">
      <alignment horizontal="left" vertical="center"/>
    </xf>
    <xf numFmtId="4" fontId="24" fillId="0" borderId="11" xfId="70" applyNumberFormat="1" applyFont="1" applyBorder="1" applyAlignment="1">
      <alignment horizontal="right" vertical="center"/>
    </xf>
    <xf numFmtId="4" fontId="19" fillId="0" borderId="41" xfId="70" applyNumberFormat="1" applyFont="1" applyBorder="1" applyAlignment="1">
      <alignment horizontal="right" vertical="center"/>
    </xf>
    <xf numFmtId="0" fontId="19" fillId="0" borderId="42" xfId="70" applyFont="1" applyBorder="1" applyAlignment="1">
      <alignment horizontal="left" vertical="center"/>
    </xf>
    <xf numFmtId="10" fontId="19" fillId="0" borderId="43" xfId="70" applyNumberFormat="1" applyFont="1" applyBorder="1" applyAlignment="1">
      <alignment horizontal="right" vertical="center"/>
    </xf>
    <xf numFmtId="4" fontId="24" fillId="0" borderId="41" xfId="70" applyNumberFormat="1" applyFont="1" applyBorder="1" applyAlignment="1">
      <alignment horizontal="right" vertical="center"/>
    </xf>
    <xf numFmtId="4" fontId="24" fillId="0" borderId="44" xfId="70" applyNumberFormat="1" applyFont="1" applyBorder="1" applyAlignment="1">
      <alignment horizontal="right" vertical="center"/>
    </xf>
    <xf numFmtId="0" fontId="19" fillId="0" borderId="45" xfId="70" applyFont="1" applyBorder="1" applyAlignment="1">
      <alignment horizontal="center" vertical="center"/>
    </xf>
    <xf numFmtId="0" fontId="19" fillId="0" borderId="46" xfId="70" applyFont="1" applyBorder="1" applyAlignment="1">
      <alignment horizontal="left" vertical="center"/>
    </xf>
    <xf numFmtId="4" fontId="24" fillId="0" borderId="46" xfId="70" applyNumberFormat="1" applyFont="1" applyBorder="1" applyAlignment="1">
      <alignment horizontal="right" vertical="center"/>
    </xf>
    <xf numFmtId="4" fontId="24" fillId="0" borderId="47" xfId="70" applyNumberFormat="1" applyFont="1" applyBorder="1" applyAlignment="1">
      <alignment horizontal="right" vertical="center"/>
    </xf>
    <xf numFmtId="4" fontId="24" fillId="0" borderId="48" xfId="70" applyNumberFormat="1" applyFont="1" applyBorder="1" applyAlignment="1">
      <alignment horizontal="right" vertical="center"/>
    </xf>
    <xf numFmtId="0" fontId="19" fillId="0" borderId="46" xfId="70" applyFont="1" applyBorder="1" applyAlignment="1">
      <alignment horizontal="right" vertical="center"/>
    </xf>
    <xf numFmtId="4" fontId="19" fillId="0" borderId="48" xfId="70" applyNumberFormat="1" applyFont="1" applyBorder="1" applyAlignment="1">
      <alignment horizontal="right" vertical="center"/>
    </xf>
    <xf numFmtId="0" fontId="19" fillId="0" borderId="47" xfId="70" applyFont="1" applyBorder="1" applyAlignment="1">
      <alignment horizontal="left" vertical="center"/>
    </xf>
    <xf numFmtId="0" fontId="19" fillId="0" borderId="49" xfId="70" applyFont="1" applyBorder="1" applyAlignment="1">
      <alignment horizontal="right" vertical="center"/>
    </xf>
    <xf numFmtId="0" fontId="19" fillId="0" borderId="13" xfId="70" applyFont="1" applyBorder="1" applyAlignment="1">
      <alignment horizontal="center" vertical="center"/>
    </xf>
    <xf numFmtId="0" fontId="19" fillId="0" borderId="50" xfId="70" applyFont="1" applyBorder="1" applyAlignment="1">
      <alignment horizontal="left" vertical="center"/>
    </xf>
    <xf numFmtId="0" fontId="19" fillId="0" borderId="0" xfId="70" applyFont="1" applyBorder="1" applyAlignment="1">
      <alignment horizontal="left" vertical="center"/>
    </xf>
    <xf numFmtId="0" fontId="19" fillId="0" borderId="51" xfId="70" applyFont="1" applyBorder="1" applyAlignment="1">
      <alignment horizontal="left" vertical="center"/>
    </xf>
    <xf numFmtId="0" fontId="19" fillId="0" borderId="43" xfId="70" applyFont="1" applyBorder="1" applyAlignment="1">
      <alignment horizontal="left" vertical="center"/>
    </xf>
    <xf numFmtId="0" fontId="19" fillId="0" borderId="50" xfId="70" applyFont="1" applyBorder="1" applyAlignment="1">
      <alignment horizontal="right" vertical="center"/>
    </xf>
    <xf numFmtId="0" fontId="19" fillId="0" borderId="0" xfId="70" applyFont="1" applyBorder="1" applyAlignment="1">
      <alignment horizontal="right" vertical="center"/>
    </xf>
    <xf numFmtId="0" fontId="19" fillId="0" borderId="52" xfId="70" applyFont="1" applyBorder="1" applyAlignment="1">
      <alignment horizontal="left" vertical="center"/>
    </xf>
    <xf numFmtId="0" fontId="19" fillId="0" borderId="0" xfId="70" applyFont="1" applyBorder="1" applyAlignment="1">
      <alignment horizontal="center" vertical="center"/>
    </xf>
    <xf numFmtId="0" fontId="19" fillId="0" borderId="39" xfId="70" applyFont="1" applyBorder="1" applyAlignment="1">
      <alignment horizontal="right" vertical="center"/>
    </xf>
    <xf numFmtId="4" fontId="19" fillId="0" borderId="43" xfId="70" applyNumberFormat="1" applyFont="1" applyBorder="1" applyAlignment="1">
      <alignment horizontal="right" vertical="center"/>
    </xf>
    <xf numFmtId="0" fontId="19" fillId="0" borderId="28" xfId="70" applyFont="1" applyBorder="1" applyAlignment="1">
      <alignment horizontal="left" vertical="center"/>
    </xf>
    <xf numFmtId="0" fontId="19" fillId="0" borderId="29" xfId="70" applyFont="1" applyBorder="1" applyAlignment="1">
      <alignment horizontal="left" vertical="center"/>
    </xf>
    <xf numFmtId="0" fontId="19" fillId="0" borderId="31" xfId="70" applyFont="1" applyBorder="1" applyAlignment="1">
      <alignment horizontal="left" vertical="center"/>
    </xf>
    <xf numFmtId="0" fontId="23" fillId="0" borderId="53" xfId="70" applyFont="1" applyBorder="1" applyAlignment="1">
      <alignment horizontal="center" vertical="center"/>
    </xf>
    <xf numFmtId="0" fontId="19" fillId="0" borderId="54" xfId="70" applyFont="1" applyBorder="1" applyAlignment="1">
      <alignment horizontal="left" vertical="center"/>
    </xf>
    <xf numFmtId="0" fontId="19" fillId="0" borderId="55" xfId="70" applyFont="1" applyBorder="1" applyAlignment="1">
      <alignment horizontal="left" vertical="center"/>
    </xf>
    <xf numFmtId="168" fontId="19" fillId="0" borderId="56" xfId="70" applyNumberFormat="1" applyFont="1" applyBorder="1" applyAlignment="1">
      <alignment horizontal="right" vertical="center"/>
    </xf>
    <xf numFmtId="4" fontId="19" fillId="0" borderId="0" xfId="0" applyNumberFormat="1" applyFont="1"/>
    <xf numFmtId="49" fontId="25" fillId="0" borderId="57" xfId="0" applyNumberFormat="1" applyFont="1" applyBorder="1" applyAlignment="1">
      <alignment horizontal="center" vertical="center" wrapText="1"/>
    </xf>
    <xf numFmtId="49" fontId="25" fillId="0" borderId="0" xfId="0" applyNumberFormat="1" applyFont="1" applyAlignment="1">
      <alignment horizontal="center" vertical="top" wrapText="1"/>
    </xf>
    <xf numFmtId="4" fontId="26" fillId="0" borderId="0" xfId="0" applyNumberFormat="1" applyFont="1" applyAlignment="1" applyProtection="1">
      <alignment horizontal="right"/>
      <protection locked="0"/>
    </xf>
    <xf numFmtId="169" fontId="26" fillId="0" borderId="0" xfId="0" applyNumberFormat="1" applyFont="1" applyAlignment="1" applyProtection="1">
      <alignment horizontal="left"/>
      <protection locked="0"/>
    </xf>
    <xf numFmtId="169" fontId="25" fillId="0" borderId="0" xfId="0" applyNumberFormat="1" applyFont="1" applyAlignment="1" applyProtection="1">
      <alignment horizontal="left"/>
    </xf>
    <xf numFmtId="3" fontId="24" fillId="0" borderId="58" xfId="0" applyNumberFormat="1" applyFont="1" applyBorder="1" applyAlignment="1">
      <alignment horizontal="center" vertical="center"/>
    </xf>
    <xf numFmtId="49" fontId="25" fillId="0" borderId="59" xfId="0" applyNumberFormat="1" applyFont="1" applyBorder="1" applyAlignment="1">
      <alignment horizontal="center" vertical="center" wrapText="1"/>
    </xf>
    <xf numFmtId="49" fontId="27" fillId="0" borderId="60" xfId="0" applyNumberFormat="1" applyFont="1" applyBorder="1" applyAlignment="1">
      <alignment horizontal="center" vertical="center"/>
    </xf>
    <xf numFmtId="49" fontId="27" fillId="0" borderId="61" xfId="0" applyNumberFormat="1" applyFont="1" applyBorder="1" applyAlignment="1">
      <alignment horizontal="center" vertical="center"/>
    </xf>
    <xf numFmtId="49" fontId="25" fillId="0" borderId="61" xfId="0" applyNumberFormat="1" applyFont="1" applyBorder="1" applyAlignment="1">
      <alignment horizontal="center" vertical="center"/>
    </xf>
    <xf numFmtId="49" fontId="25" fillId="0" borderId="62" xfId="0" applyNumberFormat="1" applyFont="1" applyBorder="1" applyAlignment="1">
      <alignment horizontal="center" vertical="center"/>
    </xf>
    <xf numFmtId="49" fontId="25" fillId="0" borderId="0" xfId="0" applyNumberFormat="1" applyFont="1" applyAlignment="1">
      <alignment horizontal="center"/>
    </xf>
    <xf numFmtId="4" fontId="28" fillId="0" borderId="63" xfId="0" applyNumberFormat="1" applyFont="1" applyBorder="1" applyAlignment="1">
      <alignment wrapText="1"/>
    </xf>
    <xf numFmtId="4" fontId="29" fillId="0" borderId="58" xfId="0" applyNumberFormat="1" applyFont="1" applyBorder="1"/>
    <xf numFmtId="4" fontId="29" fillId="0" borderId="64" xfId="0" applyNumberFormat="1" applyFont="1" applyBorder="1"/>
    <xf numFmtId="4" fontId="25" fillId="0" borderId="0" xfId="0" applyNumberFormat="1" applyFont="1"/>
    <xf numFmtId="0" fontId="0" fillId="0" borderId="0" xfId="0" applyFont="1"/>
    <xf numFmtId="4" fontId="28" fillId="0" borderId="63" xfId="0" applyNumberFormat="1" applyFont="1" applyBorder="1"/>
    <xf numFmtId="4" fontId="29" fillId="0" borderId="63" xfId="0" applyNumberFormat="1" applyFont="1" applyBorder="1"/>
    <xf numFmtId="0" fontId="29" fillId="0" borderId="58" xfId="0" applyFont="1" applyBorder="1" applyAlignment="1">
      <alignment horizontal="center"/>
    </xf>
    <xf numFmtId="4" fontId="29" fillId="0" borderId="65" xfId="0" applyNumberFormat="1" applyFont="1" applyBorder="1"/>
    <xf numFmtId="4" fontId="29" fillId="0" borderId="66" xfId="0" applyNumberFormat="1" applyFont="1" applyBorder="1"/>
    <xf numFmtId="4" fontId="29" fillId="0" borderId="67" xfId="0" applyNumberFormat="1" applyFont="1" applyBorder="1"/>
    <xf numFmtId="0" fontId="19" fillId="0" borderId="0" xfId="0" applyFont="1" applyAlignment="1" applyProtection="1">
      <alignment horizontal="right" vertical="top"/>
    </xf>
    <xf numFmtId="49" fontId="19" fillId="0" borderId="0" xfId="0" applyNumberFormat="1" applyFont="1" applyAlignment="1" applyProtection="1">
      <alignment horizontal="center" vertical="top"/>
    </xf>
    <xf numFmtId="49" fontId="19" fillId="0" borderId="0" xfId="0" applyNumberFormat="1" applyFont="1" applyAlignment="1" applyProtection="1">
      <alignment vertical="top"/>
    </xf>
    <xf numFmtId="49" fontId="19" fillId="0" borderId="0" xfId="0" applyNumberFormat="1" applyFont="1" applyAlignment="1" applyProtection="1">
      <alignment horizontal="left" vertical="top" wrapText="1"/>
    </xf>
    <xf numFmtId="170" fontId="19" fillId="0" borderId="0" xfId="0" applyNumberFormat="1" applyFont="1" applyAlignment="1" applyProtection="1">
      <alignment vertical="top"/>
    </xf>
    <xf numFmtId="0" fontId="19" fillId="0" borderId="0" xfId="0" applyFont="1" applyAlignment="1" applyProtection="1">
      <alignment vertical="top"/>
    </xf>
    <xf numFmtId="4" fontId="19" fillId="0" borderId="0" xfId="0" applyNumberFormat="1" applyFont="1" applyAlignment="1" applyProtection="1">
      <alignment vertical="top"/>
    </xf>
    <xf numFmtId="0" fontId="23" fillId="0" borderId="0" xfId="0" applyFont="1" applyProtection="1"/>
    <xf numFmtId="0" fontId="19" fillId="0" borderId="0" xfId="0" applyFont="1" applyProtection="1"/>
    <xf numFmtId="0" fontId="19" fillId="0" borderId="0" xfId="0" applyFont="1" applyAlignment="1" applyProtection="1">
      <alignment wrapText="1"/>
    </xf>
    <xf numFmtId="49" fontId="19" fillId="0" borderId="0" xfId="0" applyNumberFormat="1" applyFont="1" applyAlignment="1" applyProtection="1">
      <alignment horizontal="center"/>
    </xf>
    <xf numFmtId="49" fontId="19" fillId="0" borderId="0" xfId="0" applyNumberFormat="1" applyFont="1" applyAlignment="1" applyProtection="1"/>
    <xf numFmtId="0" fontId="20" fillId="0" borderId="0" xfId="0" applyFont="1" applyAlignment="1" applyProtection="1">
      <alignment wrapText="1"/>
    </xf>
    <xf numFmtId="170" fontId="19" fillId="0" borderId="0" xfId="0" applyNumberFormat="1" applyFont="1" applyProtection="1"/>
    <xf numFmtId="4" fontId="19" fillId="0" borderId="0" xfId="0" applyNumberFormat="1" applyFont="1" applyProtection="1"/>
    <xf numFmtId="0" fontId="19" fillId="0" borderId="68" xfId="0" applyFont="1" applyBorder="1" applyAlignment="1" applyProtection="1">
      <alignment horizontal="center"/>
    </xf>
    <xf numFmtId="0" fontId="19" fillId="0" borderId="68" xfId="0" applyFont="1" applyBorder="1" applyAlignment="1" applyProtection="1">
      <alignment horizontal="center" wrapText="1"/>
    </xf>
    <xf numFmtId="0" fontId="19" fillId="0" borderId="69" xfId="0" applyFont="1" applyBorder="1" applyAlignment="1" applyProtection="1">
      <alignment horizontal="center"/>
    </xf>
    <xf numFmtId="0" fontId="19" fillId="0" borderId="69" xfId="0" applyFont="1" applyBorder="1" applyAlignment="1" applyProtection="1">
      <alignment horizontal="center" vertical="center"/>
    </xf>
    <xf numFmtId="0" fontId="19" fillId="0" borderId="69" xfId="0" applyFont="1" applyBorder="1" applyAlignment="1" applyProtection="1">
      <alignment horizontal="center" wrapText="1"/>
    </xf>
    <xf numFmtId="171" fontId="19" fillId="0" borderId="0" xfId="0" applyNumberFormat="1" applyFont="1" applyAlignment="1" applyProtection="1">
      <alignment vertical="top"/>
    </xf>
    <xf numFmtId="49" fontId="23" fillId="0" borderId="0" xfId="0" applyNumberFormat="1" applyFont="1" applyAlignment="1" applyProtection="1">
      <alignment horizontal="left" vertical="top"/>
    </xf>
    <xf numFmtId="49" fontId="19" fillId="0" borderId="0" xfId="0" applyNumberFormat="1" applyFont="1" applyAlignment="1" applyProtection="1">
      <alignment horizontal="left" vertical="top"/>
    </xf>
    <xf numFmtId="49" fontId="19" fillId="0" borderId="0" xfId="0" applyNumberFormat="1" applyFont="1" applyAlignment="1" applyProtection="1">
      <alignment horizontal="right" vertical="top" wrapText="1"/>
    </xf>
    <xf numFmtId="4" fontId="23" fillId="0" borderId="0" xfId="0" applyNumberFormat="1" applyFont="1" applyAlignment="1" applyProtection="1">
      <alignment vertical="top"/>
    </xf>
    <xf numFmtId="170" fontId="23" fillId="0" borderId="0" xfId="0" applyNumberFormat="1" applyFont="1" applyAlignment="1" applyProtection="1">
      <alignment vertical="top"/>
    </xf>
    <xf numFmtId="49" fontId="23" fillId="0" borderId="0" xfId="0" applyNumberFormat="1" applyFont="1" applyAlignment="1" applyProtection="1">
      <alignment horizontal="right" vertical="top" wrapText="1"/>
    </xf>
    <xf numFmtId="49" fontId="23" fillId="0" borderId="0" xfId="0" applyNumberFormat="1" applyFont="1" applyAlignment="1" applyProtection="1">
      <alignment horizontal="left" vertical="top" wrapText="1"/>
    </xf>
    <xf numFmtId="4" fontId="31" fillId="0" borderId="58" xfId="0" applyNumberFormat="1" applyFont="1" applyBorder="1"/>
    <xf numFmtId="4" fontId="19" fillId="0" borderId="0" xfId="70" applyNumberFormat="1" applyFont="1"/>
    <xf numFmtId="172" fontId="19" fillId="0" borderId="19" xfId="70" applyNumberFormat="1" applyFont="1" applyBorder="1" applyAlignment="1">
      <alignment horizontal="left" vertical="center"/>
    </xf>
    <xf numFmtId="0" fontId="19" fillId="0" borderId="50" xfId="70" applyFont="1" applyBorder="1" applyAlignment="1">
      <alignment horizontal="center" vertical="center"/>
    </xf>
    <xf numFmtId="0" fontId="19" fillId="0" borderId="34" xfId="70" applyFont="1" applyBorder="1" applyAlignment="1">
      <alignment horizontal="center" vertical="center"/>
    </xf>
    <xf numFmtId="0" fontId="19" fillId="0" borderId="12" xfId="70" applyFont="1" applyBorder="1" applyAlignment="1">
      <alignment horizontal="center" vertical="center"/>
    </xf>
    <xf numFmtId="0" fontId="19" fillId="0" borderId="14" xfId="70" applyFont="1" applyBorder="1" applyAlignment="1">
      <alignment horizontal="center" vertical="center"/>
    </xf>
    <xf numFmtId="49" fontId="25" fillId="0" borderId="57" xfId="0" applyNumberFormat="1" applyFont="1" applyBorder="1" applyAlignment="1">
      <alignment horizontal="center" vertical="center" wrapText="1"/>
    </xf>
    <xf numFmtId="49" fontId="25" fillId="0" borderId="71" xfId="0" applyNumberFormat="1" applyFont="1" applyBorder="1" applyAlignment="1">
      <alignment horizontal="center" vertical="center" wrapText="1"/>
    </xf>
    <xf numFmtId="49" fontId="25" fillId="0" borderId="70" xfId="0" applyNumberFormat="1" applyFont="1" applyBorder="1" applyAlignment="1">
      <alignment horizontal="center" vertical="center"/>
    </xf>
  </cellXfs>
  <cellStyles count="93">
    <cellStyle name="1 000 Sk" xfId="1" xr:uid="{00000000-0005-0000-0000-000000000000}"/>
    <cellStyle name="1 000,-  Sk" xfId="2" xr:uid="{00000000-0005-0000-0000-000001000000}"/>
    <cellStyle name="1 000,- Kč" xfId="3" xr:uid="{00000000-0005-0000-0000-000002000000}"/>
    <cellStyle name="1 000,- Sk" xfId="4" xr:uid="{00000000-0005-0000-0000-000003000000}"/>
    <cellStyle name="1000 Sk_fakturuj99" xfId="5" xr:uid="{00000000-0005-0000-0000-000004000000}"/>
    <cellStyle name="20 % – Zvýraznění1" xfId="6" xr:uid="{00000000-0005-0000-0000-000005000000}"/>
    <cellStyle name="20 % – Zvýraznění2" xfId="7" xr:uid="{00000000-0005-0000-0000-000006000000}"/>
    <cellStyle name="20 % – Zvýraznění3" xfId="8" xr:uid="{00000000-0005-0000-0000-000007000000}"/>
    <cellStyle name="20 % – Zvýraznění4" xfId="9" xr:uid="{00000000-0005-0000-0000-000008000000}"/>
    <cellStyle name="20 % – Zvýraznění5" xfId="10" xr:uid="{00000000-0005-0000-0000-000009000000}"/>
    <cellStyle name="20 % – Zvýraznění6" xfId="11" xr:uid="{00000000-0005-0000-0000-00000A000000}"/>
    <cellStyle name="20% - Accent1" xfId="12" xr:uid="{00000000-0005-0000-0000-00000B000000}"/>
    <cellStyle name="20% - Accent2" xfId="13" xr:uid="{00000000-0005-0000-0000-00000C000000}"/>
    <cellStyle name="20% - Accent3" xfId="14" xr:uid="{00000000-0005-0000-0000-00000D000000}"/>
    <cellStyle name="20% - Accent4" xfId="15" xr:uid="{00000000-0005-0000-0000-00000E000000}"/>
    <cellStyle name="20% - Accent5" xfId="16" xr:uid="{00000000-0005-0000-0000-00000F000000}"/>
    <cellStyle name="20% - Accent6" xfId="17" xr:uid="{00000000-0005-0000-0000-000010000000}"/>
    <cellStyle name="40 % – Zvýraznění1" xfId="18" xr:uid="{00000000-0005-0000-0000-000011000000}"/>
    <cellStyle name="40 % – Zvýraznění2" xfId="19" xr:uid="{00000000-0005-0000-0000-000012000000}"/>
    <cellStyle name="40 % – Zvýraznění3" xfId="20" xr:uid="{00000000-0005-0000-0000-000013000000}"/>
    <cellStyle name="40 % – Zvýraznění4" xfId="21" xr:uid="{00000000-0005-0000-0000-000014000000}"/>
    <cellStyle name="40 % – Zvýraznění5" xfId="22" xr:uid="{00000000-0005-0000-0000-000015000000}"/>
    <cellStyle name="40 % – Zvýraznění6" xfId="23" xr:uid="{00000000-0005-0000-0000-000016000000}"/>
    <cellStyle name="40% - Accent1" xfId="24" xr:uid="{00000000-0005-0000-0000-000017000000}"/>
    <cellStyle name="40% - Accent2" xfId="25" xr:uid="{00000000-0005-0000-0000-000018000000}"/>
    <cellStyle name="40% - Accent3" xfId="26" xr:uid="{00000000-0005-0000-0000-000019000000}"/>
    <cellStyle name="40% - Accent4" xfId="27" xr:uid="{00000000-0005-0000-0000-00001A000000}"/>
    <cellStyle name="40% - Accent5" xfId="28" xr:uid="{00000000-0005-0000-0000-00001B000000}"/>
    <cellStyle name="40% - Accent6" xfId="29" xr:uid="{00000000-0005-0000-0000-00001C000000}"/>
    <cellStyle name="60 % – Zvýraznění1" xfId="30" xr:uid="{00000000-0005-0000-0000-00001D000000}"/>
    <cellStyle name="60 % – Zvýraznění2" xfId="31" xr:uid="{00000000-0005-0000-0000-00001E000000}"/>
    <cellStyle name="60 % – Zvýraznění3" xfId="32" xr:uid="{00000000-0005-0000-0000-00001F000000}"/>
    <cellStyle name="60 % – Zvýraznění4" xfId="33" xr:uid="{00000000-0005-0000-0000-000020000000}"/>
    <cellStyle name="60 % – Zvýraznění5" xfId="34" xr:uid="{00000000-0005-0000-0000-000021000000}"/>
    <cellStyle name="60 % – Zvýraznění6" xfId="35" xr:uid="{00000000-0005-0000-0000-000022000000}"/>
    <cellStyle name="60% - Accent1" xfId="36" xr:uid="{00000000-0005-0000-0000-000023000000}"/>
    <cellStyle name="60% - Accent2" xfId="37" xr:uid="{00000000-0005-0000-0000-000024000000}"/>
    <cellStyle name="60% - Accent3" xfId="38" xr:uid="{00000000-0005-0000-0000-000025000000}"/>
    <cellStyle name="60% - Accent4" xfId="39" xr:uid="{00000000-0005-0000-0000-000026000000}"/>
    <cellStyle name="60% - Accent5" xfId="40" xr:uid="{00000000-0005-0000-0000-000027000000}"/>
    <cellStyle name="60% - Accent6" xfId="41" xr:uid="{00000000-0005-0000-0000-000028000000}"/>
    <cellStyle name="Accent1" xfId="42" xr:uid="{00000000-0005-0000-0000-000029000000}"/>
    <cellStyle name="Accent2" xfId="43" xr:uid="{00000000-0005-0000-0000-00002A000000}"/>
    <cellStyle name="Accent3" xfId="44" xr:uid="{00000000-0005-0000-0000-00002B000000}"/>
    <cellStyle name="Accent4" xfId="45" xr:uid="{00000000-0005-0000-0000-00002C000000}"/>
    <cellStyle name="Accent5" xfId="46" xr:uid="{00000000-0005-0000-0000-00002D000000}"/>
    <cellStyle name="Accent6" xfId="47" xr:uid="{00000000-0005-0000-0000-00002E000000}"/>
    <cellStyle name="Bad" xfId="48" xr:uid="{00000000-0005-0000-0000-00002F000000}"/>
    <cellStyle name="Calculation" xfId="49" xr:uid="{00000000-0005-0000-0000-000030000000}"/>
    <cellStyle name="Celkem" xfId="50" xr:uid="{00000000-0005-0000-0000-000031000000}"/>
    <cellStyle name="data" xfId="51" xr:uid="{00000000-0005-0000-0000-000032000000}"/>
    <cellStyle name="Explanatory Text" xfId="52" xr:uid="{00000000-0005-0000-0000-000033000000}"/>
    <cellStyle name="Good" xfId="53" xr:uid="{00000000-0005-0000-0000-000034000000}"/>
    <cellStyle name="Heading 1" xfId="54" xr:uid="{00000000-0005-0000-0000-000035000000}"/>
    <cellStyle name="Heading 2" xfId="55" xr:uid="{00000000-0005-0000-0000-000036000000}"/>
    <cellStyle name="Heading 3" xfId="56" xr:uid="{00000000-0005-0000-0000-000037000000}"/>
    <cellStyle name="Heading 4" xfId="57" xr:uid="{00000000-0005-0000-0000-000038000000}"/>
    <cellStyle name="Check Cell" xfId="58" xr:uid="{00000000-0005-0000-0000-000039000000}"/>
    <cellStyle name="Chybně" xfId="59" xr:uid="{00000000-0005-0000-0000-00003A000000}"/>
    <cellStyle name="Input" xfId="60" xr:uid="{00000000-0005-0000-0000-00003B000000}"/>
    <cellStyle name="Kontrolní buňka" xfId="61" xr:uid="{00000000-0005-0000-0000-00003C000000}"/>
    <cellStyle name="Linked Cell" xfId="62" xr:uid="{00000000-0005-0000-0000-00003D000000}"/>
    <cellStyle name="Nadpis 1" xfId="63" builtinId="16" customBuiltin="1"/>
    <cellStyle name="Nadpis 2" xfId="64" builtinId="17" customBuiltin="1"/>
    <cellStyle name="Nadpis 3" xfId="65" builtinId="18" customBuiltin="1"/>
    <cellStyle name="Nadpis 4" xfId="66" builtinId="19" customBuiltin="1"/>
    <cellStyle name="Název" xfId="67" xr:uid="{00000000-0005-0000-0000-000042000000}"/>
    <cellStyle name="Neutral" xfId="68" xr:uid="{00000000-0005-0000-0000-000043000000}"/>
    <cellStyle name="Neutrální" xfId="69" xr:uid="{00000000-0005-0000-0000-000044000000}"/>
    <cellStyle name="Normálna" xfId="0" builtinId="0"/>
    <cellStyle name="normálne_KLs" xfId="70" xr:uid="{00000000-0005-0000-0000-000046000000}"/>
    <cellStyle name="normálne_KLv" xfId="71" xr:uid="{00000000-0005-0000-0000-000047000000}"/>
    <cellStyle name="Note" xfId="72" xr:uid="{00000000-0005-0000-0000-000048000000}"/>
    <cellStyle name="Output" xfId="73" xr:uid="{00000000-0005-0000-0000-000049000000}"/>
    <cellStyle name="Poznámka" xfId="74" builtinId="10" customBuiltin="1"/>
    <cellStyle name="Propojená buňka" xfId="75" xr:uid="{00000000-0005-0000-0000-00004B000000}"/>
    <cellStyle name="Správně" xfId="76" xr:uid="{00000000-0005-0000-0000-00004C000000}"/>
    <cellStyle name="TEXT" xfId="77" xr:uid="{00000000-0005-0000-0000-00004D000000}"/>
    <cellStyle name="Text upozornění" xfId="78" xr:uid="{00000000-0005-0000-0000-00004E000000}"/>
    <cellStyle name="TEXT1" xfId="79" xr:uid="{00000000-0005-0000-0000-00004F000000}"/>
    <cellStyle name="Title" xfId="80" xr:uid="{00000000-0005-0000-0000-000050000000}"/>
    <cellStyle name="Total" xfId="81" xr:uid="{00000000-0005-0000-0000-000051000000}"/>
    <cellStyle name="Vstup" xfId="82" builtinId="20" customBuiltin="1"/>
    <cellStyle name="Výpočet" xfId="83" builtinId="22" customBuiltin="1"/>
    <cellStyle name="Výstup" xfId="84" builtinId="21" customBuiltin="1"/>
    <cellStyle name="Vysvětlující text" xfId="85" xr:uid="{00000000-0005-0000-0000-000055000000}"/>
    <cellStyle name="Warning Text" xfId="86" xr:uid="{00000000-0005-0000-0000-000056000000}"/>
    <cellStyle name="Zvýraznění 1" xfId="87" xr:uid="{00000000-0005-0000-0000-000057000000}"/>
    <cellStyle name="Zvýraznění 2" xfId="88" xr:uid="{00000000-0005-0000-0000-000058000000}"/>
    <cellStyle name="Zvýraznění 3" xfId="89" xr:uid="{00000000-0005-0000-0000-000059000000}"/>
    <cellStyle name="Zvýraznění 4" xfId="90" xr:uid="{00000000-0005-0000-0000-00005A000000}"/>
    <cellStyle name="Zvýraznění 5" xfId="91" xr:uid="{00000000-0005-0000-0000-00005B000000}"/>
    <cellStyle name="Zvýraznění 6" xfId="92" xr:uid="{00000000-0005-0000-0000-00005C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6666"/>
      <rgbColor rgb="00FFFFC0"/>
      <rgbColor rgb="00CCFFFF"/>
      <rgbColor rgb="00660066"/>
      <rgbColor rgb="00FF8080"/>
      <rgbColor rgb="000066CC"/>
      <rgbColor rgb="00A0E0E0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A6CAF0"/>
      <rgbColor rgb="00CC9CCC"/>
      <rgbColor rgb="00CC99FF"/>
      <rgbColor rgb="00FFCC99"/>
      <rgbColor rgb="003333CC"/>
      <rgbColor rgb="0033CCCC"/>
      <rgbColor rgb="00999933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Volumes/CNM%20Projektovanie/0-2019%20projekt/Realizovane&#769;/23%20-%20Arbore&#769;tum/PD/M&#352;%20V&#237;g&#318;a&#353;%20SGR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lnoprúdové rozvody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D28"/>
  <sheetViews>
    <sheetView showGridLines="0" tabSelected="1" zoomScale="120" zoomScaleNormal="120" workbookViewId="0">
      <selection activeCell="R4" sqref="R4"/>
    </sheetView>
  </sheetViews>
  <sheetFormatPr defaultColWidth="8.85546875" defaultRowHeight="13.5" customHeight="1"/>
  <cols>
    <col min="1" max="1" width="0.7109375" customWidth="1"/>
    <col min="2" max="2" width="3.7109375" customWidth="1"/>
    <col min="3" max="3" width="6.85546875" customWidth="1"/>
    <col min="4" max="6" width="14" customWidth="1"/>
    <col min="7" max="7" width="3.85546875" customWidth="1"/>
    <col min="8" max="8" width="22.7109375" customWidth="1"/>
    <col min="9" max="9" width="14" customWidth="1"/>
    <col min="10" max="10" width="4.28515625" customWidth="1"/>
    <col min="11" max="11" width="17.42578125" customWidth="1"/>
    <col min="12" max="12" width="11.42578125" customWidth="1"/>
    <col min="13" max="13" width="14.42578125" customWidth="1"/>
    <col min="14" max="14" width="0.7109375" customWidth="1"/>
    <col min="15" max="15" width="1.42578125" customWidth="1"/>
    <col min="24" max="25" width="5.7109375" customWidth="1"/>
    <col min="26" max="26" width="6.42578125" customWidth="1"/>
    <col min="27" max="27" width="21.42578125" customWidth="1"/>
    <col min="28" max="28" width="4.28515625" customWidth="1"/>
    <col min="29" max="29" width="8.28515625" customWidth="1"/>
    <col min="30" max="30" width="8.7109375" customWidth="1"/>
  </cols>
  <sheetData>
    <row r="1" spans="2:30" s="1" customFormat="1" ht="28.5" customHeight="1">
      <c r="B1" s="2"/>
      <c r="C1" s="3"/>
      <c r="D1" s="3"/>
      <c r="E1" s="3"/>
      <c r="F1" s="3"/>
      <c r="G1" s="3"/>
      <c r="H1" s="4" t="str">
        <f>CONCATENATE(AA2," ",AB2," ",AC2," ",AD2)</f>
        <v xml:space="preserve">Krycí list rozpočtu v EUR  </v>
      </c>
      <c r="I1" s="3"/>
      <c r="J1" s="3"/>
      <c r="K1" s="3"/>
      <c r="L1" s="3"/>
      <c r="M1" s="5"/>
      <c r="Z1" s="6" t="s">
        <v>0</v>
      </c>
      <c r="AA1" s="6" t="s">
        <v>1</v>
      </c>
      <c r="AB1" s="6" t="s">
        <v>2</v>
      </c>
      <c r="AC1" s="6" t="s">
        <v>3</v>
      </c>
      <c r="AD1" s="6" t="s">
        <v>4</v>
      </c>
    </row>
    <row r="2" spans="2:30" s="1" customFormat="1" ht="18" customHeight="1">
      <c r="B2" s="7" t="s">
        <v>5</v>
      </c>
      <c r="C2" s="8"/>
      <c r="D2" s="9" t="s">
        <v>323</v>
      </c>
      <c r="E2" s="8"/>
      <c r="F2" s="8"/>
      <c r="G2" s="10"/>
      <c r="H2" s="8"/>
      <c r="I2" s="8"/>
      <c r="J2" s="8" t="s">
        <v>327</v>
      </c>
      <c r="K2" s="8"/>
      <c r="L2" s="8" t="s">
        <v>6</v>
      </c>
      <c r="M2" s="11"/>
      <c r="Z2" s="6" t="s">
        <v>7</v>
      </c>
      <c r="AA2" s="12" t="s">
        <v>8</v>
      </c>
      <c r="AB2" s="13" t="s">
        <v>9</v>
      </c>
      <c r="AC2" s="12"/>
      <c r="AD2" s="14"/>
    </row>
    <row r="3" spans="2:30" s="1" customFormat="1" ht="18" customHeight="1">
      <c r="B3" s="15" t="s">
        <v>10</v>
      </c>
      <c r="C3" s="16"/>
      <c r="D3" s="17" t="s">
        <v>11</v>
      </c>
      <c r="E3" s="16"/>
      <c r="F3" s="16"/>
      <c r="G3" s="18"/>
      <c r="H3" s="16"/>
      <c r="I3" s="16"/>
      <c r="J3" s="16" t="s">
        <v>12</v>
      </c>
      <c r="K3" s="16" t="s">
        <v>328</v>
      </c>
      <c r="L3" s="16" t="s">
        <v>326</v>
      </c>
      <c r="M3" s="19"/>
      <c r="Z3" s="6" t="s">
        <v>13</v>
      </c>
      <c r="AA3" s="12" t="s">
        <v>14</v>
      </c>
      <c r="AB3" s="13" t="s">
        <v>9</v>
      </c>
      <c r="AC3" s="12" t="s">
        <v>15</v>
      </c>
      <c r="AD3" s="14" t="s">
        <v>16</v>
      </c>
    </row>
    <row r="4" spans="2:30" s="1" customFormat="1" ht="18" customHeight="1">
      <c r="B4" s="15" t="s">
        <v>17</v>
      </c>
      <c r="C4" s="16"/>
      <c r="D4" s="16" t="s">
        <v>324</v>
      </c>
      <c r="E4" s="16"/>
      <c r="F4" s="16"/>
      <c r="G4" s="18"/>
      <c r="H4" s="16"/>
      <c r="I4" s="16"/>
      <c r="J4" s="16" t="s">
        <v>18</v>
      </c>
      <c r="K4" s="141">
        <v>44151</v>
      </c>
      <c r="L4" s="16" t="s">
        <v>19</v>
      </c>
      <c r="M4" s="19"/>
      <c r="Z4" s="6" t="s">
        <v>20</v>
      </c>
      <c r="AA4" s="12" t="s">
        <v>21</v>
      </c>
      <c r="AB4" s="13" t="s">
        <v>9</v>
      </c>
      <c r="AC4" s="12"/>
      <c r="AD4" s="14"/>
    </row>
    <row r="5" spans="2:30" s="1" customFormat="1" ht="18" customHeight="1">
      <c r="B5" s="7" t="s">
        <v>22</v>
      </c>
      <c r="C5" s="8"/>
      <c r="D5" s="8" t="s">
        <v>325</v>
      </c>
      <c r="E5" s="8"/>
      <c r="F5" s="8"/>
      <c r="G5" s="20"/>
      <c r="H5" s="8"/>
      <c r="I5" s="8"/>
      <c r="J5" s="8" t="s">
        <v>23</v>
      </c>
      <c r="K5" s="8"/>
      <c r="L5" s="8" t="s">
        <v>24</v>
      </c>
      <c r="M5" s="11" t="s">
        <v>25</v>
      </c>
      <c r="Z5" s="6" t="s">
        <v>26</v>
      </c>
      <c r="AA5" s="12" t="s">
        <v>14</v>
      </c>
      <c r="AB5" s="13" t="s">
        <v>9</v>
      </c>
      <c r="AC5" s="12" t="s">
        <v>15</v>
      </c>
      <c r="AD5" s="14" t="s">
        <v>16</v>
      </c>
    </row>
    <row r="6" spans="2:30" s="1" customFormat="1" ht="18" customHeight="1">
      <c r="B6" s="15" t="s">
        <v>27</v>
      </c>
      <c r="C6" s="16"/>
      <c r="D6" s="16"/>
      <c r="E6" s="16"/>
      <c r="F6" s="16"/>
      <c r="G6" s="21"/>
      <c r="H6" s="16"/>
      <c r="I6" s="16"/>
      <c r="J6" s="16" t="s">
        <v>23</v>
      </c>
      <c r="K6" s="16"/>
      <c r="L6" s="16" t="s">
        <v>24</v>
      </c>
      <c r="M6" s="19" t="s">
        <v>25</v>
      </c>
      <c r="Z6" s="6" t="s">
        <v>28</v>
      </c>
      <c r="AA6" s="12" t="s">
        <v>29</v>
      </c>
      <c r="AB6" s="13" t="s">
        <v>9</v>
      </c>
      <c r="AC6" s="12" t="s">
        <v>15</v>
      </c>
      <c r="AD6" s="14" t="s">
        <v>16</v>
      </c>
    </row>
    <row r="7" spans="2:30" s="1" customFormat="1" ht="18" customHeight="1">
      <c r="B7" s="22" t="s">
        <v>30</v>
      </c>
      <c r="C7" s="23"/>
      <c r="D7" s="23" t="s">
        <v>318</v>
      </c>
      <c r="E7" s="23"/>
      <c r="F7" s="23"/>
      <c r="G7" s="24"/>
      <c r="H7" s="23"/>
      <c r="I7" s="23"/>
      <c r="J7" s="23" t="s">
        <v>23</v>
      </c>
      <c r="K7" s="23"/>
      <c r="L7" s="23" t="s">
        <v>24</v>
      </c>
      <c r="M7" s="25" t="s">
        <v>25</v>
      </c>
    </row>
    <row r="8" spans="2:30" s="1" customFormat="1" ht="18" customHeight="1">
      <c r="B8" s="26"/>
      <c r="C8" s="27"/>
      <c r="D8" s="28"/>
      <c r="E8" s="29"/>
      <c r="F8" s="30">
        <f>IF(B8&lt;&gt;0,ROUND($M$26/B8,0),0)</f>
        <v>0</v>
      </c>
      <c r="G8" s="31"/>
      <c r="H8" s="27"/>
      <c r="I8" s="30">
        <f>IF(G8&lt;&gt;0,ROUND($M$26/G8,0),0)</f>
        <v>0</v>
      </c>
      <c r="J8" s="32"/>
      <c r="K8" s="27"/>
      <c r="L8" s="29"/>
      <c r="M8" s="33">
        <f>IF(J8&lt;&gt;0,ROUND($M$26/J8,0),0)</f>
        <v>0</v>
      </c>
    </row>
    <row r="9" spans="2:30" s="1" customFormat="1" ht="18" customHeight="1">
      <c r="B9" s="34"/>
      <c r="C9" s="35"/>
      <c r="D9" s="36"/>
      <c r="E9" s="37"/>
      <c r="F9" s="38">
        <f>IF(B9&lt;&gt;0,ROUND($M$26/B9,0),0)</f>
        <v>0</v>
      </c>
      <c r="G9" s="39"/>
      <c r="H9" s="35"/>
      <c r="I9" s="38">
        <f>IF(G9&lt;&gt;0,ROUND($M$26/G9,0),0)</f>
        <v>0</v>
      </c>
      <c r="J9" s="39"/>
      <c r="K9" s="35"/>
      <c r="L9" s="37"/>
      <c r="M9" s="40">
        <f>IF(J9&lt;&gt;0,ROUND($M$26/J9,0),0)</f>
        <v>0</v>
      </c>
    </row>
    <row r="10" spans="2:30" s="1" customFormat="1" ht="18" customHeight="1">
      <c r="B10" s="41" t="s">
        <v>31</v>
      </c>
      <c r="C10" s="42" t="s">
        <v>32</v>
      </c>
      <c r="D10" s="43" t="s">
        <v>33</v>
      </c>
      <c r="E10" s="43" t="s">
        <v>34</v>
      </c>
      <c r="F10" s="44" t="s">
        <v>35</v>
      </c>
      <c r="G10" s="41" t="s">
        <v>36</v>
      </c>
      <c r="H10" s="143" t="s">
        <v>37</v>
      </c>
      <c r="I10" s="143"/>
      <c r="J10" s="41" t="s">
        <v>38</v>
      </c>
      <c r="K10" s="143" t="s">
        <v>39</v>
      </c>
      <c r="L10" s="143"/>
      <c r="M10" s="143"/>
    </row>
    <row r="11" spans="2:30" s="1" customFormat="1" ht="18" customHeight="1">
      <c r="B11" s="45">
        <v>1</v>
      </c>
      <c r="C11" s="46" t="s">
        <v>40</v>
      </c>
      <c r="D11" s="47">
        <f>Stavba!C9</f>
        <v>0</v>
      </c>
      <c r="E11" s="47">
        <v>0</v>
      </c>
      <c r="F11" s="48">
        <f>D11+E11</f>
        <v>0</v>
      </c>
      <c r="G11" s="45">
        <v>6</v>
      </c>
      <c r="H11" s="46" t="s">
        <v>41</v>
      </c>
      <c r="I11" s="49">
        <v>0</v>
      </c>
      <c r="J11" s="45">
        <v>11</v>
      </c>
      <c r="K11" s="50"/>
      <c r="L11" s="51" t="s">
        <v>42</v>
      </c>
      <c r="M11" s="48">
        <v>0</v>
      </c>
    </row>
    <row r="12" spans="2:30" s="1" customFormat="1" ht="18" customHeight="1">
      <c r="B12" s="52">
        <v>2</v>
      </c>
      <c r="C12" s="53" t="s">
        <v>43</v>
      </c>
      <c r="D12" s="54">
        <v>0</v>
      </c>
      <c r="E12" s="54">
        <v>0</v>
      </c>
      <c r="F12" s="48">
        <f>D12+E12</f>
        <v>0</v>
      </c>
      <c r="G12" s="52">
        <v>7</v>
      </c>
      <c r="H12" s="53"/>
      <c r="I12" s="55"/>
      <c r="J12" s="52">
        <v>12</v>
      </c>
      <c r="K12" s="56"/>
      <c r="L12" s="57"/>
      <c r="M12" s="58"/>
    </row>
    <row r="13" spans="2:30" s="1" customFormat="1" ht="18" customHeight="1">
      <c r="B13" s="52">
        <v>3</v>
      </c>
      <c r="C13" s="53" t="s">
        <v>44</v>
      </c>
      <c r="D13" s="54">
        <f>Stavba!F9</f>
        <v>0</v>
      </c>
      <c r="E13" s="54">
        <v>0</v>
      </c>
      <c r="F13" s="48">
        <f>D13+E13</f>
        <v>0</v>
      </c>
      <c r="G13" s="52">
        <v>8</v>
      </c>
      <c r="H13" s="53"/>
      <c r="I13" s="55"/>
      <c r="J13" s="52">
        <v>13</v>
      </c>
      <c r="K13" s="56"/>
      <c r="L13" s="57"/>
      <c r="M13" s="58"/>
    </row>
    <row r="14" spans="2:30" s="1" customFormat="1" ht="18" customHeight="1">
      <c r="B14" s="52">
        <v>4</v>
      </c>
      <c r="C14" s="53" t="s">
        <v>45</v>
      </c>
      <c r="D14" s="54">
        <v>0</v>
      </c>
      <c r="E14" s="54">
        <f>Stavba!E9</f>
        <v>0</v>
      </c>
      <c r="F14" s="59">
        <f>D14+E14</f>
        <v>0</v>
      </c>
      <c r="G14" s="52">
        <v>9</v>
      </c>
      <c r="H14" s="53"/>
      <c r="I14" s="55"/>
      <c r="J14" s="52">
        <v>14</v>
      </c>
      <c r="K14" s="56"/>
      <c r="L14" s="57"/>
      <c r="M14" s="58"/>
    </row>
    <row r="15" spans="2:30" s="1" customFormat="1" ht="18" customHeight="1">
      <c r="B15" s="60">
        <v>5</v>
      </c>
      <c r="C15" s="61" t="s">
        <v>46</v>
      </c>
      <c r="D15" s="62">
        <f>SUM(D11:D14)</f>
        <v>0</v>
      </c>
      <c r="E15" s="63">
        <f>SUM(E11:E14)</f>
        <v>0</v>
      </c>
      <c r="F15" s="64">
        <f>SUM(F11:F14)</f>
        <v>0</v>
      </c>
      <c r="G15" s="60">
        <v>10</v>
      </c>
      <c r="H15" s="65" t="s">
        <v>47</v>
      </c>
      <c r="I15" s="66">
        <f>SUM(I11:I14)</f>
        <v>0</v>
      </c>
      <c r="J15" s="60">
        <v>15</v>
      </c>
      <c r="K15" s="67"/>
      <c r="L15" s="68" t="s">
        <v>48</v>
      </c>
      <c r="M15" s="64">
        <f>SUM(M11:M14)</f>
        <v>0</v>
      </c>
    </row>
    <row r="16" spans="2:30" s="1" customFormat="1" ht="18" customHeight="1">
      <c r="B16" s="144" t="s">
        <v>49</v>
      </c>
      <c r="C16" s="144"/>
      <c r="D16" s="144"/>
      <c r="E16" s="144"/>
      <c r="F16" s="69"/>
      <c r="G16" s="145" t="s">
        <v>50</v>
      </c>
      <c r="H16" s="145"/>
      <c r="I16" s="145"/>
      <c r="J16" s="41" t="s">
        <v>51</v>
      </c>
      <c r="K16" s="143" t="s">
        <v>52</v>
      </c>
      <c r="L16" s="143"/>
      <c r="M16" s="143"/>
    </row>
    <row r="17" spans="2:16" s="1" customFormat="1" ht="18" customHeight="1">
      <c r="B17" s="70"/>
      <c r="C17" s="8" t="s">
        <v>53</v>
      </c>
      <c r="D17" s="8"/>
      <c r="E17" s="8" t="s">
        <v>54</v>
      </c>
      <c r="F17" s="8"/>
      <c r="G17" s="71"/>
      <c r="H17" s="71"/>
      <c r="I17" s="72"/>
      <c r="J17" s="52">
        <v>16</v>
      </c>
      <c r="K17" s="56" t="s">
        <v>55</v>
      </c>
      <c r="L17" s="73"/>
      <c r="M17" s="58">
        <v>0</v>
      </c>
    </row>
    <row r="18" spans="2:16" s="1" customFormat="1" ht="18" customHeight="1">
      <c r="B18" s="74"/>
      <c r="C18" s="71" t="s">
        <v>56</v>
      </c>
      <c r="D18" s="71"/>
      <c r="E18" s="71"/>
      <c r="F18" s="75"/>
      <c r="G18" s="75"/>
      <c r="H18" s="71" t="s">
        <v>53</v>
      </c>
      <c r="I18" s="72"/>
      <c r="J18" s="52">
        <v>17</v>
      </c>
      <c r="K18" s="56" t="s">
        <v>57</v>
      </c>
      <c r="L18" s="73"/>
      <c r="M18" s="58">
        <f>Stavba!I5</f>
        <v>0</v>
      </c>
    </row>
    <row r="19" spans="2:16" s="1" customFormat="1" ht="18" customHeight="1">
      <c r="B19" s="74"/>
      <c r="C19" s="71"/>
      <c r="D19" s="71"/>
      <c r="E19" s="71"/>
      <c r="F19" s="75"/>
      <c r="G19" s="75"/>
      <c r="H19" s="76"/>
      <c r="I19" s="72"/>
      <c r="J19" s="52">
        <v>18</v>
      </c>
      <c r="K19" s="56" t="s">
        <v>58</v>
      </c>
      <c r="L19" s="73"/>
      <c r="M19" s="58">
        <f>Stavba!I4</f>
        <v>0</v>
      </c>
    </row>
    <row r="20" spans="2:16" s="1" customFormat="1" ht="18" customHeight="1">
      <c r="B20" s="74"/>
      <c r="C20" s="71"/>
      <c r="D20" s="71"/>
      <c r="E20" s="71"/>
      <c r="F20" s="75"/>
      <c r="G20" s="75"/>
      <c r="H20" s="8" t="s">
        <v>54</v>
      </c>
      <c r="I20" s="72"/>
      <c r="J20" s="52">
        <v>19</v>
      </c>
      <c r="K20" s="56"/>
      <c r="L20" s="73"/>
      <c r="M20" s="58"/>
    </row>
    <row r="21" spans="2:16" s="1" customFormat="1" ht="18" customHeight="1">
      <c r="B21" s="70"/>
      <c r="C21" s="71"/>
      <c r="D21" s="71"/>
      <c r="E21" s="71"/>
      <c r="F21" s="71"/>
      <c r="G21" s="71"/>
      <c r="H21" s="71" t="s">
        <v>56</v>
      </c>
      <c r="I21" s="72"/>
      <c r="J21" s="60">
        <v>20</v>
      </c>
      <c r="K21" s="67"/>
      <c r="L21" s="68" t="s">
        <v>59</v>
      </c>
      <c r="M21" s="64">
        <f>SUM(M17:M20)</f>
        <v>0</v>
      </c>
    </row>
    <row r="22" spans="2:16" s="1" customFormat="1" ht="18" customHeight="1">
      <c r="B22" s="142" t="s">
        <v>60</v>
      </c>
      <c r="C22" s="142"/>
      <c r="D22" s="142"/>
      <c r="E22" s="142"/>
      <c r="F22" s="77"/>
      <c r="G22" s="71"/>
      <c r="H22" s="71"/>
      <c r="I22" s="72"/>
      <c r="J22" s="41" t="s">
        <v>61</v>
      </c>
      <c r="K22" s="143" t="s">
        <v>62</v>
      </c>
      <c r="L22" s="143"/>
      <c r="M22" s="143"/>
    </row>
    <row r="23" spans="2:16" s="1" customFormat="1" ht="18" customHeight="1">
      <c r="B23" s="70"/>
      <c r="C23" s="8" t="s">
        <v>53</v>
      </c>
      <c r="D23" s="8"/>
      <c r="E23" s="8" t="s">
        <v>54</v>
      </c>
      <c r="F23" s="8"/>
      <c r="G23" s="71"/>
      <c r="H23" s="71"/>
      <c r="I23" s="72"/>
      <c r="J23" s="45">
        <v>21</v>
      </c>
      <c r="K23" s="50"/>
      <c r="L23" s="78" t="s">
        <v>63</v>
      </c>
      <c r="M23" s="48">
        <f>F15+I15+M15+M21</f>
        <v>0</v>
      </c>
      <c r="P23" s="140">
        <f>M23-'[1]Silnoprúdové rozvody'!$J$198</f>
        <v>0</v>
      </c>
    </row>
    <row r="24" spans="2:16" s="1" customFormat="1" ht="18" customHeight="1">
      <c r="B24" s="74"/>
      <c r="C24" s="71" t="s">
        <v>56</v>
      </c>
      <c r="D24" s="71"/>
      <c r="E24" s="71"/>
      <c r="F24" s="75"/>
      <c r="G24" s="71"/>
      <c r="H24" s="71"/>
      <c r="I24" s="72"/>
      <c r="J24" s="52">
        <v>22</v>
      </c>
      <c r="K24" s="56" t="s">
        <v>64</v>
      </c>
      <c r="L24" s="79">
        <f>M23</f>
        <v>0</v>
      </c>
      <c r="M24" s="58">
        <f>L24*0.2</f>
        <v>0</v>
      </c>
    </row>
    <row r="25" spans="2:16" s="1" customFormat="1" ht="18" customHeight="1">
      <c r="B25" s="74"/>
      <c r="C25" s="71"/>
      <c r="D25" s="71"/>
      <c r="E25" s="71"/>
      <c r="F25" s="75"/>
      <c r="G25" s="71"/>
      <c r="H25" s="71"/>
      <c r="I25" s="72"/>
      <c r="J25" s="52">
        <v>23</v>
      </c>
      <c r="K25" s="56" t="s">
        <v>65</v>
      </c>
      <c r="L25" s="79">
        <v>0</v>
      </c>
      <c r="M25" s="58">
        <v>0</v>
      </c>
    </row>
    <row r="26" spans="2:16" s="1" customFormat="1" ht="18" customHeight="1">
      <c r="B26" s="74"/>
      <c r="C26" s="71"/>
      <c r="D26" s="71"/>
      <c r="E26" s="71"/>
      <c r="F26" s="75"/>
      <c r="G26" s="71"/>
      <c r="H26" s="71"/>
      <c r="I26" s="72"/>
      <c r="J26" s="60">
        <v>24</v>
      </c>
      <c r="K26" s="67"/>
      <c r="L26" s="68" t="s">
        <v>66</v>
      </c>
      <c r="M26" s="64">
        <f>M23+M24+M25</f>
        <v>0</v>
      </c>
    </row>
    <row r="27" spans="2:16" s="1" customFormat="1" ht="17.100000000000001" customHeight="1">
      <c r="B27" s="80"/>
      <c r="C27" s="81"/>
      <c r="D27" s="81"/>
      <c r="E27" s="81"/>
      <c r="F27" s="81"/>
      <c r="G27" s="81"/>
      <c r="H27" s="81"/>
      <c r="I27" s="82"/>
      <c r="J27" s="83" t="s">
        <v>67</v>
      </c>
      <c r="K27" s="84"/>
      <c r="L27" s="85"/>
      <c r="M27" s="86"/>
    </row>
    <row r="28" spans="2:16" s="1" customFormat="1" ht="14.25" customHeight="1"/>
  </sheetData>
  <sheetProtection selectLockedCells="1" selectUnlockedCells="1"/>
  <mergeCells count="7">
    <mergeCell ref="B22:E22"/>
    <mergeCell ref="K22:M22"/>
    <mergeCell ref="H10:I10"/>
    <mergeCell ref="K10:M10"/>
    <mergeCell ref="B16:E16"/>
    <mergeCell ref="G16:I16"/>
    <mergeCell ref="K16:M16"/>
  </mergeCells>
  <printOptions horizontalCentered="1"/>
  <pageMargins left="0.2361111111111111" right="0.2361111111111111" top="0.74791666666666667" bottom="0.2361111111111111" header="0.51180555555555551" footer="0.51180555555555551"/>
  <pageSetup paperSize="9" firstPageNumber="0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T9"/>
  <sheetViews>
    <sheetView showGridLines="0" zoomScale="120" zoomScaleNormal="120" workbookViewId="0">
      <selection activeCell="G16" sqref="G16"/>
    </sheetView>
  </sheetViews>
  <sheetFormatPr defaultColWidth="11.42578125" defaultRowHeight="13.7" customHeight="1"/>
  <cols>
    <col min="1" max="1" width="40.140625" style="87" customWidth="1"/>
    <col min="2" max="2" width="10.140625" style="87" customWidth="1"/>
    <col min="3" max="11" width="9.140625" style="87" customWidth="1"/>
    <col min="12" max="15" width="9.7109375" style="87" customWidth="1"/>
    <col min="16" max="240" width="9.140625" style="87" customWidth="1"/>
    <col min="241" max="254" width="9.140625" customWidth="1"/>
  </cols>
  <sheetData>
    <row r="1" spans="1:254" s="89" customFormat="1" ht="14.1" customHeight="1">
      <c r="A1" s="148" t="s">
        <v>68</v>
      </c>
      <c r="B1" s="146" t="s">
        <v>69</v>
      </c>
      <c r="C1" s="146" t="s">
        <v>70</v>
      </c>
      <c r="D1" s="146"/>
      <c r="E1" s="146" t="s">
        <v>71</v>
      </c>
      <c r="F1" s="146"/>
      <c r="G1" s="88" t="s">
        <v>71</v>
      </c>
      <c r="H1" s="146" t="s">
        <v>72</v>
      </c>
      <c r="I1" s="146" t="s">
        <v>73</v>
      </c>
      <c r="J1" s="146" t="s">
        <v>74</v>
      </c>
      <c r="K1" s="147" t="s">
        <v>75</v>
      </c>
      <c r="O1" s="90"/>
      <c r="P1" s="91"/>
      <c r="Q1" s="92"/>
    </row>
    <row r="2" spans="1:254" s="89" customFormat="1" ht="11.85" customHeight="1">
      <c r="A2" s="148"/>
      <c r="B2" s="146"/>
      <c r="C2" s="93" t="s">
        <v>76</v>
      </c>
      <c r="D2" s="93" t="s">
        <v>77</v>
      </c>
      <c r="E2" s="93" t="s">
        <v>76</v>
      </c>
      <c r="F2" s="93" t="s">
        <v>77</v>
      </c>
      <c r="G2" s="94" t="s">
        <v>78</v>
      </c>
      <c r="H2" s="146"/>
      <c r="I2" s="146"/>
      <c r="J2" s="146"/>
      <c r="K2" s="147"/>
      <c r="O2" s="90"/>
      <c r="P2" s="91"/>
      <c r="Q2" s="92"/>
    </row>
    <row r="3" spans="1:254" s="99" customFormat="1" ht="15.6" customHeight="1">
      <c r="A3" s="95" t="s">
        <v>79</v>
      </c>
      <c r="B3" s="96"/>
      <c r="C3" s="97" t="s">
        <v>80</v>
      </c>
      <c r="D3" s="97" t="s">
        <v>80</v>
      </c>
      <c r="E3" s="97" t="s">
        <v>80</v>
      </c>
      <c r="F3" s="97" t="s">
        <v>80</v>
      </c>
      <c r="G3" s="97" t="s">
        <v>80</v>
      </c>
      <c r="H3" s="97" t="s">
        <v>80</v>
      </c>
      <c r="I3" s="97" t="s">
        <v>80</v>
      </c>
      <c r="J3" s="97" t="s">
        <v>80</v>
      </c>
      <c r="K3" s="98" t="s">
        <v>80</v>
      </c>
    </row>
    <row r="4" spans="1:254" s="103" customFormat="1" ht="25.5" customHeight="1">
      <c r="A4" s="100" t="s">
        <v>319</v>
      </c>
      <c r="B4" s="101"/>
      <c r="C4" s="101">
        <v>0</v>
      </c>
      <c r="D4" s="101">
        <v>0</v>
      </c>
      <c r="E4" s="101">
        <v>0</v>
      </c>
      <c r="F4" s="101">
        <v>0</v>
      </c>
      <c r="G4" s="101">
        <f t="shared" ref="G4:G8" si="0">E4+F4</f>
        <v>0</v>
      </c>
      <c r="H4" s="139">
        <f>Prehlad_3_6!J58</f>
        <v>0</v>
      </c>
      <c r="I4" s="101">
        <f>SUM(C4:H4)</f>
        <v>0</v>
      </c>
      <c r="J4" s="101">
        <f t="shared" ref="J4:J8" si="1">I4*0.2</f>
        <v>0</v>
      </c>
      <c r="K4" s="102">
        <f t="shared" ref="K4:K8" si="2">I4+J4</f>
        <v>0</v>
      </c>
      <c r="IG4" s="104"/>
      <c r="IH4" s="104"/>
      <c r="II4" s="104"/>
      <c r="IJ4" s="104"/>
      <c r="IK4" s="104"/>
      <c r="IL4" s="104"/>
      <c r="IM4" s="104"/>
      <c r="IN4" s="104"/>
      <c r="IO4" s="104"/>
      <c r="IP4" s="104"/>
      <c r="IQ4" s="104"/>
      <c r="IR4" s="104"/>
      <c r="IS4" s="104"/>
      <c r="IT4" s="104"/>
    </row>
    <row r="5" spans="1:254" s="103" customFormat="1" ht="15.6" customHeight="1">
      <c r="A5" s="105" t="s">
        <v>320</v>
      </c>
      <c r="B5" s="101"/>
      <c r="C5" s="101">
        <v>0</v>
      </c>
      <c r="D5" s="101">
        <v>0</v>
      </c>
      <c r="E5" s="101">
        <v>0</v>
      </c>
      <c r="F5" s="101">
        <v>0</v>
      </c>
      <c r="G5" s="101">
        <f t="shared" si="0"/>
        <v>0</v>
      </c>
      <c r="H5" s="139">
        <f>Prehlad_3_6!J59</f>
        <v>0</v>
      </c>
      <c r="I5" s="101">
        <f>SUM(C5:H5)</f>
        <v>0</v>
      </c>
      <c r="J5" s="101">
        <f t="shared" si="1"/>
        <v>0</v>
      </c>
      <c r="K5" s="102">
        <f t="shared" si="2"/>
        <v>0</v>
      </c>
      <c r="IG5" s="104"/>
      <c r="IH5" s="104"/>
      <c r="II5" s="104"/>
      <c r="IJ5" s="104"/>
      <c r="IK5" s="104"/>
      <c r="IL5" s="104"/>
      <c r="IM5" s="104"/>
      <c r="IN5" s="104"/>
      <c r="IO5" s="104"/>
      <c r="IP5" s="104"/>
      <c r="IQ5" s="104"/>
      <c r="IR5" s="104"/>
      <c r="IS5" s="104"/>
      <c r="IT5" s="104"/>
    </row>
    <row r="6" spans="1:254" s="103" customFormat="1" ht="15.6" customHeight="1">
      <c r="A6" s="106" t="s">
        <v>81</v>
      </c>
      <c r="B6" s="107" t="s">
        <v>82</v>
      </c>
      <c r="C6" s="101">
        <v>0</v>
      </c>
      <c r="D6" s="101">
        <v>0</v>
      </c>
      <c r="E6" s="101">
        <f>Prehlad_3_1!H63</f>
        <v>0</v>
      </c>
      <c r="F6" s="101">
        <f>Prehlad_3_1!I63</f>
        <v>0</v>
      </c>
      <c r="G6" s="101">
        <f t="shared" si="0"/>
        <v>0</v>
      </c>
      <c r="H6" s="101">
        <v>0</v>
      </c>
      <c r="I6" s="101">
        <f t="shared" ref="I6:I8" si="3">SUM(C6:F6)</f>
        <v>0</v>
      </c>
      <c r="J6" s="101">
        <f t="shared" si="1"/>
        <v>0</v>
      </c>
      <c r="K6" s="102">
        <f t="shared" si="2"/>
        <v>0</v>
      </c>
      <c r="IG6" s="104"/>
      <c r="IH6" s="104"/>
      <c r="II6" s="104"/>
      <c r="IJ6" s="104"/>
      <c r="IK6" s="104"/>
      <c r="IL6" s="104"/>
      <c r="IM6" s="104"/>
      <c r="IN6" s="104"/>
      <c r="IO6" s="104"/>
      <c r="IP6" s="104"/>
      <c r="IQ6" s="104"/>
      <c r="IR6" s="104"/>
      <c r="IS6" s="104"/>
      <c r="IT6" s="104"/>
    </row>
    <row r="7" spans="1:254" s="103" customFormat="1" ht="15.6" customHeight="1">
      <c r="A7" s="106" t="s">
        <v>317</v>
      </c>
      <c r="B7" s="107" t="s">
        <v>83</v>
      </c>
      <c r="C7" s="101">
        <v>0</v>
      </c>
      <c r="D7" s="101">
        <v>0</v>
      </c>
      <c r="E7" s="101">
        <v>0</v>
      </c>
      <c r="F7" s="101">
        <f>Prehlad_3_9!J20</f>
        <v>0</v>
      </c>
      <c r="G7" s="101">
        <f t="shared" si="0"/>
        <v>0</v>
      </c>
      <c r="H7" s="101">
        <v>0</v>
      </c>
      <c r="I7" s="101">
        <f t="shared" si="3"/>
        <v>0</v>
      </c>
      <c r="J7" s="101">
        <f t="shared" si="1"/>
        <v>0</v>
      </c>
      <c r="K7" s="102">
        <f t="shared" si="2"/>
        <v>0</v>
      </c>
      <c r="IG7" s="104"/>
      <c r="IH7" s="104"/>
      <c r="II7" s="104"/>
      <c r="IJ7" s="104"/>
      <c r="IK7" s="104"/>
      <c r="IL7" s="104"/>
      <c r="IM7" s="104"/>
      <c r="IN7" s="104"/>
      <c r="IO7" s="104"/>
      <c r="IP7" s="104"/>
      <c r="IQ7" s="104"/>
      <c r="IR7" s="104"/>
      <c r="IS7" s="104"/>
      <c r="IT7" s="104"/>
    </row>
    <row r="8" spans="1:254" s="103" customFormat="1" ht="15.6" customHeight="1">
      <c r="A8" s="106" t="s">
        <v>84</v>
      </c>
      <c r="B8" s="107" t="s">
        <v>85</v>
      </c>
      <c r="C8" s="101">
        <f>Prehlad_3_6!J33</f>
        <v>0</v>
      </c>
      <c r="D8" s="101">
        <v>0</v>
      </c>
      <c r="E8" s="101">
        <f>Prehlad_3_6!H54</f>
        <v>0</v>
      </c>
      <c r="F8" s="101">
        <f>Prehlad_3_6!I62</f>
        <v>0</v>
      </c>
      <c r="G8" s="101">
        <f t="shared" si="0"/>
        <v>0</v>
      </c>
      <c r="H8" s="101">
        <v>0</v>
      </c>
      <c r="I8" s="101">
        <f t="shared" si="3"/>
        <v>0</v>
      </c>
      <c r="J8" s="101">
        <f t="shared" si="1"/>
        <v>0</v>
      </c>
      <c r="K8" s="102">
        <f t="shared" si="2"/>
        <v>0</v>
      </c>
      <c r="IG8" s="104"/>
      <c r="IH8" s="104"/>
      <c r="II8" s="104"/>
      <c r="IJ8" s="104"/>
      <c r="IK8" s="104"/>
      <c r="IL8" s="104"/>
      <c r="IM8" s="104"/>
      <c r="IN8" s="104"/>
      <c r="IO8" s="104"/>
      <c r="IP8" s="104"/>
      <c r="IQ8" s="104"/>
      <c r="IR8" s="104"/>
      <c r="IS8" s="104"/>
      <c r="IT8" s="104"/>
    </row>
    <row r="9" spans="1:254" s="103" customFormat="1" ht="15.6" customHeight="1">
      <c r="A9" s="108" t="s">
        <v>86</v>
      </c>
      <c r="B9" s="109"/>
      <c r="C9" s="109">
        <f t="shared" ref="C9:K9" si="4">SUM(C4:C8)</f>
        <v>0</v>
      </c>
      <c r="D9" s="109">
        <f t="shared" si="4"/>
        <v>0</v>
      </c>
      <c r="E9" s="109">
        <f t="shared" si="4"/>
        <v>0</v>
      </c>
      <c r="F9" s="109">
        <f t="shared" si="4"/>
        <v>0</v>
      </c>
      <c r="G9" s="109">
        <f t="shared" si="4"/>
        <v>0</v>
      </c>
      <c r="H9" s="109">
        <f t="shared" si="4"/>
        <v>0</v>
      </c>
      <c r="I9" s="109">
        <f t="shared" si="4"/>
        <v>0</v>
      </c>
      <c r="J9" s="109">
        <f t="shared" si="4"/>
        <v>0</v>
      </c>
      <c r="K9" s="110">
        <f t="shared" si="4"/>
        <v>0</v>
      </c>
      <c r="IG9" s="104"/>
      <c r="IH9" s="104"/>
      <c r="II9" s="104"/>
      <c r="IJ9" s="104"/>
      <c r="IK9" s="104"/>
      <c r="IL9" s="104"/>
      <c r="IM9" s="104"/>
      <c r="IN9" s="104"/>
      <c r="IO9" s="104"/>
      <c r="IP9" s="104"/>
      <c r="IQ9" s="104"/>
      <c r="IR9" s="104"/>
      <c r="IS9" s="104"/>
      <c r="IT9" s="104"/>
    </row>
  </sheetData>
  <sheetProtection selectLockedCells="1" selectUnlockedCells="1"/>
  <mergeCells count="8">
    <mergeCell ref="J1:J2"/>
    <mergeCell ref="K1:K2"/>
    <mergeCell ref="A1:A2"/>
    <mergeCell ref="B1:B2"/>
    <mergeCell ref="C1:D1"/>
    <mergeCell ref="E1:F1"/>
    <mergeCell ref="H1:H2"/>
    <mergeCell ref="I1:I2"/>
  </mergeCells>
  <pageMargins left="0.70833333333333337" right="0.27569444444444446" top="1.2201388888888889" bottom="0.78749999999999998" header="0.51180555555555551" footer="0.51180555555555551"/>
  <pageSetup paperSize="9" firstPageNumber="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L62"/>
  <sheetViews>
    <sheetView showGridLines="0" zoomScaleNormal="100" workbookViewId="0">
      <selection activeCell="J63" sqref="J63"/>
    </sheetView>
  </sheetViews>
  <sheetFormatPr defaultColWidth="11.42578125" defaultRowHeight="12.75"/>
  <cols>
    <col min="1" max="1" width="4.42578125" style="111" customWidth="1"/>
    <col min="2" max="2" width="4.42578125" style="112" customWidth="1"/>
    <col min="3" max="3" width="9.140625" style="113" customWidth="1"/>
    <col min="4" max="4" width="38.28515625" style="114" customWidth="1"/>
    <col min="5" max="5" width="7.7109375" style="115" customWidth="1"/>
    <col min="6" max="6" width="4.140625" style="116" customWidth="1"/>
    <col min="7" max="7" width="7.7109375" style="117" customWidth="1"/>
    <col min="8" max="10" width="6.42578125" style="117" customWidth="1"/>
    <col min="11" max="220" width="9.140625" style="116" customWidth="1"/>
  </cols>
  <sheetData>
    <row r="1" spans="1:10" s="119" customFormat="1">
      <c r="A1" s="118" t="s">
        <v>319</v>
      </c>
      <c r="D1" s="120"/>
    </row>
    <row r="2" spans="1:10" s="119" customFormat="1">
      <c r="A2" s="118" t="s">
        <v>320</v>
      </c>
      <c r="D2" s="120"/>
    </row>
    <row r="3" spans="1:10" s="119" customFormat="1">
      <c r="A3" s="118" t="s">
        <v>84</v>
      </c>
      <c r="D3" s="120"/>
    </row>
    <row r="4" spans="1:10" s="119" customFormat="1" ht="13.5">
      <c r="A4" s="119" t="s">
        <v>318</v>
      </c>
      <c r="B4" s="121"/>
      <c r="C4" s="122"/>
      <c r="D4" s="123"/>
      <c r="E4" s="124"/>
      <c r="G4" s="125"/>
      <c r="H4" s="125"/>
      <c r="I4" s="125"/>
      <c r="J4" s="125"/>
    </row>
    <row r="5" spans="1:10" s="119" customFormat="1">
      <c r="A5" s="126" t="s">
        <v>87</v>
      </c>
      <c r="B5" s="126" t="s">
        <v>88</v>
      </c>
      <c r="C5" s="126" t="s">
        <v>89</v>
      </c>
      <c r="D5" s="127" t="s">
        <v>90</v>
      </c>
      <c r="E5" s="126" t="s">
        <v>91</v>
      </c>
      <c r="F5" s="126" t="s">
        <v>92</v>
      </c>
      <c r="G5" s="126" t="s">
        <v>93</v>
      </c>
      <c r="H5" s="126" t="s">
        <v>33</v>
      </c>
      <c r="I5" s="126" t="s">
        <v>94</v>
      </c>
      <c r="J5" s="126" t="s">
        <v>95</v>
      </c>
    </row>
    <row r="6" spans="1:10" s="119" customFormat="1">
      <c r="A6" s="128" t="s">
        <v>96</v>
      </c>
      <c r="B6" s="128" t="s">
        <v>97</v>
      </c>
      <c r="C6" s="129"/>
      <c r="D6" s="130" t="s">
        <v>98</v>
      </c>
      <c r="E6" s="128" t="s">
        <v>99</v>
      </c>
      <c r="F6" s="128" t="s">
        <v>100</v>
      </c>
      <c r="G6" s="128" t="s">
        <v>101</v>
      </c>
      <c r="H6" s="128"/>
      <c r="I6" s="128" t="s">
        <v>102</v>
      </c>
      <c r="J6" s="128"/>
    </row>
    <row r="7" spans="1:10" ht="13.7" customHeight="1">
      <c r="G7" s="131"/>
    </row>
    <row r="8" spans="1:10">
      <c r="B8" s="132" t="s">
        <v>103</v>
      </c>
    </row>
    <row r="9" spans="1:10">
      <c r="B9" s="133" t="s">
        <v>103</v>
      </c>
    </row>
    <row r="10" spans="1:10">
      <c r="A10" s="111" t="s">
        <v>110</v>
      </c>
      <c r="B10" s="112" t="s">
        <v>105</v>
      </c>
      <c r="C10" s="113" t="s">
        <v>111</v>
      </c>
      <c r="D10" s="114" t="s">
        <v>310</v>
      </c>
      <c r="E10" s="115">
        <v>60</v>
      </c>
      <c r="F10" s="116" t="s">
        <v>106</v>
      </c>
      <c r="G10" s="117">
        <v>0</v>
      </c>
      <c r="I10" s="117">
        <f t="shared" ref="I10:I12" si="0">ROUND(E10*G10,2)</f>
        <v>0</v>
      </c>
      <c r="J10" s="117">
        <f t="shared" ref="J10:J12" si="1">ROUND(E10*G10,2)</f>
        <v>0</v>
      </c>
    </row>
    <row r="11" spans="1:10">
      <c r="A11" s="111" t="s">
        <v>113</v>
      </c>
      <c r="B11" s="112" t="s">
        <v>105</v>
      </c>
      <c r="C11" s="113" t="s">
        <v>114</v>
      </c>
      <c r="D11" s="114" t="s">
        <v>309</v>
      </c>
      <c r="E11" s="115">
        <v>30</v>
      </c>
      <c r="F11" s="116" t="s">
        <v>106</v>
      </c>
      <c r="G11" s="117">
        <v>0</v>
      </c>
      <c r="I11" s="117">
        <f t="shared" si="0"/>
        <v>0</v>
      </c>
      <c r="J11" s="117">
        <f t="shared" si="1"/>
        <v>0</v>
      </c>
    </row>
    <row r="12" spans="1:10" ht="25.5">
      <c r="A12" s="111" t="s">
        <v>127</v>
      </c>
      <c r="B12" s="112" t="s">
        <v>105</v>
      </c>
      <c r="C12" s="113" t="s">
        <v>128</v>
      </c>
      <c r="D12" s="114" t="s">
        <v>129</v>
      </c>
      <c r="E12" s="115">
        <v>110</v>
      </c>
      <c r="F12" s="116" t="s">
        <v>106</v>
      </c>
      <c r="G12" s="117">
        <v>0</v>
      </c>
      <c r="I12" s="117">
        <f t="shared" si="0"/>
        <v>0</v>
      </c>
      <c r="J12" s="117">
        <f t="shared" si="1"/>
        <v>0</v>
      </c>
    </row>
    <row r="13" spans="1:10">
      <c r="A13" s="111" t="s">
        <v>141</v>
      </c>
      <c r="B13" s="112" t="s">
        <v>105</v>
      </c>
      <c r="C13" s="113" t="s">
        <v>142</v>
      </c>
      <c r="D13" s="114" t="s">
        <v>321</v>
      </c>
      <c r="E13" s="115">
        <v>2</v>
      </c>
      <c r="F13" s="116" t="s">
        <v>134</v>
      </c>
      <c r="G13" s="117">
        <v>0</v>
      </c>
      <c r="I13" s="117">
        <f t="shared" ref="I13:I16" si="2">ROUND(E13*G13,2)</f>
        <v>0</v>
      </c>
      <c r="J13" s="117">
        <f t="shared" ref="J13:J16" si="3">ROUND(E13*G13,2)</f>
        <v>0</v>
      </c>
    </row>
    <row r="14" spans="1:10" ht="25.5">
      <c r="A14" s="111" t="s">
        <v>145</v>
      </c>
      <c r="B14" s="112" t="s">
        <v>105</v>
      </c>
      <c r="C14" s="113" t="s">
        <v>146</v>
      </c>
      <c r="D14" s="114" t="s">
        <v>312</v>
      </c>
      <c r="E14" s="115">
        <v>90</v>
      </c>
      <c r="F14" s="116" t="s">
        <v>106</v>
      </c>
      <c r="G14" s="117">
        <v>0</v>
      </c>
      <c r="I14" s="117">
        <f t="shared" si="2"/>
        <v>0</v>
      </c>
      <c r="J14" s="117">
        <f t="shared" si="3"/>
        <v>0</v>
      </c>
    </row>
    <row r="15" spans="1:10" ht="25.5">
      <c r="A15" s="111" t="s">
        <v>147</v>
      </c>
      <c r="B15" s="112" t="s">
        <v>105</v>
      </c>
      <c r="C15" s="113" t="s">
        <v>148</v>
      </c>
      <c r="D15" s="114" t="s">
        <v>313</v>
      </c>
      <c r="E15" s="115">
        <v>10</v>
      </c>
      <c r="F15" s="116" t="s">
        <v>106</v>
      </c>
      <c r="G15" s="117">
        <v>0</v>
      </c>
      <c r="I15" s="117">
        <f t="shared" si="2"/>
        <v>0</v>
      </c>
      <c r="J15" s="117">
        <f t="shared" si="3"/>
        <v>0</v>
      </c>
    </row>
    <row r="16" spans="1:10">
      <c r="A16" s="111" t="s">
        <v>149</v>
      </c>
      <c r="B16" s="112" t="s">
        <v>105</v>
      </c>
      <c r="C16" s="113" t="s">
        <v>150</v>
      </c>
      <c r="D16" s="114" t="s">
        <v>151</v>
      </c>
      <c r="E16" s="115">
        <v>150</v>
      </c>
      <c r="F16" s="116" t="s">
        <v>134</v>
      </c>
      <c r="G16" s="117">
        <v>0</v>
      </c>
      <c r="I16" s="117">
        <f t="shared" si="2"/>
        <v>0</v>
      </c>
      <c r="J16" s="117">
        <f t="shared" si="3"/>
        <v>0</v>
      </c>
    </row>
    <row r="17" spans="1:10" ht="25.5">
      <c r="A17" s="111" t="s">
        <v>157</v>
      </c>
      <c r="B17" s="112" t="s">
        <v>105</v>
      </c>
      <c r="C17" s="113" t="s">
        <v>158</v>
      </c>
      <c r="D17" s="114" t="s">
        <v>322</v>
      </c>
      <c r="E17" s="115">
        <v>1</v>
      </c>
      <c r="F17" s="116" t="s">
        <v>134</v>
      </c>
      <c r="G17" s="117">
        <v>0</v>
      </c>
      <c r="I17" s="117">
        <f t="shared" ref="I17:I20" si="4">ROUND(E17*G17,2)</f>
        <v>0</v>
      </c>
      <c r="J17" s="117">
        <f t="shared" ref="J17:J20" si="5">ROUND(E17*G17,2)</f>
        <v>0</v>
      </c>
    </row>
    <row r="18" spans="1:10">
      <c r="A18" s="111" t="s">
        <v>161</v>
      </c>
      <c r="B18" s="112" t="s">
        <v>105</v>
      </c>
      <c r="C18" s="113" t="s">
        <v>162</v>
      </c>
      <c r="D18" s="114" t="s">
        <v>163</v>
      </c>
      <c r="E18" s="115">
        <v>20</v>
      </c>
      <c r="F18" s="116" t="s">
        <v>134</v>
      </c>
      <c r="G18" s="117">
        <v>0</v>
      </c>
      <c r="I18" s="117">
        <f t="shared" si="4"/>
        <v>0</v>
      </c>
      <c r="J18" s="117">
        <f t="shared" si="5"/>
        <v>0</v>
      </c>
    </row>
    <row r="19" spans="1:10">
      <c r="A19" s="111" t="s">
        <v>164</v>
      </c>
      <c r="B19" s="112" t="s">
        <v>105</v>
      </c>
      <c r="C19" s="113" t="s">
        <v>165</v>
      </c>
      <c r="D19" s="114" t="s">
        <v>166</v>
      </c>
      <c r="E19" s="115">
        <v>20</v>
      </c>
      <c r="F19" s="116" t="s">
        <v>134</v>
      </c>
      <c r="G19" s="117">
        <v>0</v>
      </c>
      <c r="I19" s="117">
        <f t="shared" si="4"/>
        <v>0</v>
      </c>
      <c r="J19" s="117">
        <f t="shared" si="5"/>
        <v>0</v>
      </c>
    </row>
    <row r="20" spans="1:10">
      <c r="A20" s="111" t="s">
        <v>167</v>
      </c>
      <c r="B20" s="112" t="s">
        <v>105</v>
      </c>
      <c r="C20" s="113" t="s">
        <v>168</v>
      </c>
      <c r="D20" s="114" t="s">
        <v>169</v>
      </c>
      <c r="E20" s="115">
        <v>20</v>
      </c>
      <c r="F20" s="116" t="s">
        <v>134</v>
      </c>
      <c r="G20" s="117">
        <v>0</v>
      </c>
      <c r="I20" s="117">
        <f t="shared" si="4"/>
        <v>0</v>
      </c>
      <c r="J20" s="117">
        <f t="shared" si="5"/>
        <v>0</v>
      </c>
    </row>
    <row r="21" spans="1:10">
      <c r="A21" s="111" t="s">
        <v>170</v>
      </c>
      <c r="B21" s="112" t="s">
        <v>105</v>
      </c>
      <c r="C21" s="113" t="s">
        <v>171</v>
      </c>
      <c r="D21" s="114" t="s">
        <v>172</v>
      </c>
      <c r="E21" s="115">
        <v>3</v>
      </c>
      <c r="F21" s="116" t="s">
        <v>173</v>
      </c>
      <c r="G21" s="117">
        <f>ROUND(SUM(J9:J20),2)</f>
        <v>0</v>
      </c>
      <c r="I21" s="117">
        <f>ROUND(E21*G21*0.01,2)</f>
        <v>0</v>
      </c>
      <c r="J21" s="117">
        <f>ROUND(E21*G21*0.01,2)</f>
        <v>0</v>
      </c>
    </row>
    <row r="22" spans="1:10">
      <c r="A22" s="111" t="s">
        <v>174</v>
      </c>
      <c r="B22" s="112" t="s">
        <v>105</v>
      </c>
      <c r="C22" s="113" t="s">
        <v>175</v>
      </c>
      <c r="D22" s="114" t="s">
        <v>176</v>
      </c>
      <c r="E22" s="115">
        <v>5</v>
      </c>
      <c r="F22" s="116" t="s">
        <v>173</v>
      </c>
      <c r="G22" s="117">
        <f>ROUND(SUM(J10:J12),2)</f>
        <v>0</v>
      </c>
      <c r="I22" s="117">
        <f>ROUND(E22*G22*0.01,2)</f>
        <v>0</v>
      </c>
      <c r="J22" s="117">
        <f>ROUND(E22*G22*0.01,2)</f>
        <v>0</v>
      </c>
    </row>
    <row r="23" spans="1:10" ht="25.5">
      <c r="A23" s="111" t="s">
        <v>177</v>
      </c>
      <c r="B23" s="112" t="s">
        <v>105</v>
      </c>
      <c r="C23" s="113" t="s">
        <v>178</v>
      </c>
      <c r="D23" s="114" t="s">
        <v>179</v>
      </c>
      <c r="E23" s="115">
        <v>6</v>
      </c>
      <c r="F23" s="116" t="s">
        <v>173</v>
      </c>
      <c r="G23" s="117">
        <f>ROUND(SUM(J9:J20),2)</f>
        <v>0</v>
      </c>
      <c r="I23" s="117">
        <f>ROUND(E23*G23*0.01,2)</f>
        <v>0</v>
      </c>
      <c r="J23" s="117">
        <f>ROUND(E23*G23*0.01,2)</f>
        <v>0</v>
      </c>
    </row>
    <row r="24" spans="1:10">
      <c r="D24" s="134" t="s">
        <v>180</v>
      </c>
      <c r="E24" s="135">
        <f>J24</f>
        <v>0</v>
      </c>
      <c r="H24" s="135">
        <f>ROUND(SUM(H8:H23),2)</f>
        <v>0</v>
      </c>
      <c r="I24" s="135">
        <f>ROUND(SUM(I8:I23),2)</f>
        <v>0</v>
      </c>
      <c r="J24" s="135">
        <f>ROUND(SUM(J8:J23),2)</f>
        <v>0</v>
      </c>
    </row>
    <row r="26" spans="1:10">
      <c r="D26" s="134" t="s">
        <v>180</v>
      </c>
      <c r="E26" s="135">
        <f>J26</f>
        <v>0</v>
      </c>
      <c r="H26" s="135">
        <f>H24</f>
        <v>0</v>
      </c>
      <c r="I26" s="135">
        <f>I24</f>
        <v>0</v>
      </c>
      <c r="J26" s="135">
        <f>J24</f>
        <v>0</v>
      </c>
    </row>
    <row r="28" spans="1:10">
      <c r="B28" s="132" t="s">
        <v>181</v>
      </c>
    </row>
    <row r="29" spans="1:10">
      <c r="B29" s="133" t="s">
        <v>182</v>
      </c>
    </row>
    <row r="30" spans="1:10" ht="25.5">
      <c r="A30" s="111" t="s">
        <v>107</v>
      </c>
      <c r="B30" s="112" t="s">
        <v>183</v>
      </c>
      <c r="C30" s="113" t="s">
        <v>184</v>
      </c>
      <c r="D30" s="114" t="s">
        <v>185</v>
      </c>
      <c r="E30" s="115">
        <v>15</v>
      </c>
      <c r="F30" s="116" t="s">
        <v>134</v>
      </c>
      <c r="G30" s="117">
        <v>0</v>
      </c>
      <c r="H30" s="117">
        <f>ROUND(E30*G30,2)</f>
        <v>0</v>
      </c>
      <c r="J30" s="117">
        <f>ROUND(E30*G30,2)</f>
        <v>0</v>
      </c>
    </row>
    <row r="31" spans="1:10">
      <c r="D31" s="134" t="s">
        <v>186</v>
      </c>
      <c r="E31" s="135">
        <f>J31</f>
        <v>0</v>
      </c>
      <c r="H31" s="135">
        <f>ROUND(SUM(H27:H30),2)</f>
        <v>0</v>
      </c>
      <c r="I31" s="135">
        <f>ROUND(SUM(I27:I30),2)</f>
        <v>0</v>
      </c>
      <c r="J31" s="135">
        <f>ROUND(SUM(J27:J30),2)</f>
        <v>0</v>
      </c>
    </row>
    <row r="33" spans="1:10">
      <c r="D33" s="134" t="s">
        <v>187</v>
      </c>
      <c r="E33" s="136">
        <f>J33</f>
        <v>0</v>
      </c>
      <c r="H33" s="135">
        <f>H31</f>
        <v>0</v>
      </c>
      <c r="I33" s="135">
        <f>I31</f>
        <v>0</v>
      </c>
      <c r="J33" s="135">
        <f>J31</f>
        <v>0</v>
      </c>
    </row>
    <row r="35" spans="1:10">
      <c r="B35" s="132" t="s">
        <v>188</v>
      </c>
    </row>
    <row r="36" spans="1:10">
      <c r="B36" s="133" t="s">
        <v>189</v>
      </c>
    </row>
    <row r="37" spans="1:10" ht="25.5">
      <c r="A37" s="111" t="s">
        <v>110</v>
      </c>
      <c r="B37" s="112" t="s">
        <v>190</v>
      </c>
      <c r="C37" s="113" t="s">
        <v>191</v>
      </c>
      <c r="D37" s="114" t="s">
        <v>192</v>
      </c>
      <c r="E37" s="115">
        <v>90</v>
      </c>
      <c r="F37" s="116" t="s">
        <v>106</v>
      </c>
      <c r="G37" s="117">
        <v>0</v>
      </c>
      <c r="H37" s="117">
        <f t="shared" ref="H37:H42" si="6">ROUND(E37*G37,2)</f>
        <v>0</v>
      </c>
      <c r="J37" s="117">
        <f t="shared" ref="J37:J42" si="7">ROUND(E37*G37,2)</f>
        <v>0</v>
      </c>
    </row>
    <row r="38" spans="1:10" ht="25.5">
      <c r="A38" s="111" t="s">
        <v>112</v>
      </c>
      <c r="B38" s="112" t="s">
        <v>190</v>
      </c>
      <c r="C38" s="113" t="s">
        <v>193</v>
      </c>
      <c r="D38" s="114" t="s">
        <v>194</v>
      </c>
      <c r="E38" s="115">
        <v>10</v>
      </c>
      <c r="F38" s="116" t="s">
        <v>106</v>
      </c>
      <c r="G38" s="117">
        <v>0</v>
      </c>
      <c r="H38" s="117">
        <f t="shared" si="6"/>
        <v>0</v>
      </c>
      <c r="J38" s="117">
        <f t="shared" si="7"/>
        <v>0</v>
      </c>
    </row>
    <row r="39" spans="1:10" ht="25.5">
      <c r="A39" s="111" t="s">
        <v>125</v>
      </c>
      <c r="B39" s="112" t="s">
        <v>190</v>
      </c>
      <c r="C39" s="113" t="s">
        <v>196</v>
      </c>
      <c r="D39" s="114" t="s">
        <v>197</v>
      </c>
      <c r="E39" s="115">
        <v>20</v>
      </c>
      <c r="F39" s="116" t="s">
        <v>134</v>
      </c>
      <c r="G39" s="117">
        <v>0</v>
      </c>
      <c r="H39" s="117">
        <f t="shared" si="6"/>
        <v>0</v>
      </c>
      <c r="J39" s="117">
        <f t="shared" si="7"/>
        <v>0</v>
      </c>
    </row>
    <row r="40" spans="1:10">
      <c r="A40" s="111" t="s">
        <v>126</v>
      </c>
      <c r="B40" s="112" t="s">
        <v>190</v>
      </c>
      <c r="C40" s="113" t="s">
        <v>198</v>
      </c>
      <c r="D40" s="114" t="s">
        <v>199</v>
      </c>
      <c r="E40" s="115">
        <v>5</v>
      </c>
      <c r="F40" s="116" t="s">
        <v>134</v>
      </c>
      <c r="G40" s="117">
        <v>0</v>
      </c>
      <c r="H40" s="117">
        <f t="shared" si="6"/>
        <v>0</v>
      </c>
      <c r="J40" s="117">
        <f t="shared" si="7"/>
        <v>0</v>
      </c>
    </row>
    <row r="41" spans="1:10" ht="25.5">
      <c r="A41" s="111" t="s">
        <v>130</v>
      </c>
      <c r="B41" s="112" t="s">
        <v>190</v>
      </c>
      <c r="C41" s="113" t="s">
        <v>200</v>
      </c>
      <c r="D41" s="114" t="s">
        <v>201</v>
      </c>
      <c r="E41" s="115">
        <v>6</v>
      </c>
      <c r="F41" s="116" t="s">
        <v>134</v>
      </c>
      <c r="G41" s="117">
        <v>0</v>
      </c>
      <c r="H41" s="117">
        <f t="shared" si="6"/>
        <v>0</v>
      </c>
      <c r="J41" s="117">
        <f t="shared" si="7"/>
        <v>0</v>
      </c>
    </row>
    <row r="42" spans="1:10" ht="25.5">
      <c r="A42" s="111" t="s">
        <v>131</v>
      </c>
      <c r="B42" s="112" t="s">
        <v>190</v>
      </c>
      <c r="C42" s="113" t="s">
        <v>202</v>
      </c>
      <c r="D42" s="114" t="s">
        <v>203</v>
      </c>
      <c r="E42" s="115">
        <v>2</v>
      </c>
      <c r="F42" s="116" t="s">
        <v>134</v>
      </c>
      <c r="G42" s="117">
        <v>0</v>
      </c>
      <c r="H42" s="117">
        <f t="shared" si="6"/>
        <v>0</v>
      </c>
      <c r="J42" s="117">
        <f t="shared" si="7"/>
        <v>0</v>
      </c>
    </row>
    <row r="43" spans="1:10" ht="25.5">
      <c r="A43" s="111" t="s">
        <v>140</v>
      </c>
      <c r="B43" s="112" t="s">
        <v>190</v>
      </c>
      <c r="C43" s="113" t="s">
        <v>204</v>
      </c>
      <c r="D43" s="114" t="s">
        <v>205</v>
      </c>
      <c r="E43" s="115">
        <v>2</v>
      </c>
      <c r="F43" s="116" t="s">
        <v>134</v>
      </c>
      <c r="G43" s="117">
        <v>0</v>
      </c>
      <c r="H43" s="117">
        <f t="shared" ref="H43:H49" si="8">ROUND(E43*G43,2)</f>
        <v>0</v>
      </c>
      <c r="J43" s="117">
        <f t="shared" ref="J43:J49" si="9">ROUND(E43*G43,2)</f>
        <v>0</v>
      </c>
    </row>
    <row r="44" spans="1:10">
      <c r="A44" s="111" t="s">
        <v>143</v>
      </c>
      <c r="B44" s="112" t="s">
        <v>190</v>
      </c>
      <c r="C44" s="113" t="s">
        <v>206</v>
      </c>
      <c r="D44" s="114" t="s">
        <v>207</v>
      </c>
      <c r="E44" s="115">
        <v>1</v>
      </c>
      <c r="F44" s="116" t="s">
        <v>134</v>
      </c>
      <c r="G44" s="117">
        <v>0</v>
      </c>
      <c r="H44" s="117">
        <f t="shared" si="8"/>
        <v>0</v>
      </c>
      <c r="J44" s="117">
        <f t="shared" si="9"/>
        <v>0</v>
      </c>
    </row>
    <row r="45" spans="1:10">
      <c r="A45" s="111" t="s">
        <v>144</v>
      </c>
      <c r="B45" s="112" t="s">
        <v>190</v>
      </c>
      <c r="C45" s="113" t="s">
        <v>208</v>
      </c>
      <c r="D45" s="114" t="s">
        <v>209</v>
      </c>
      <c r="E45" s="115">
        <v>1</v>
      </c>
      <c r="F45" s="116" t="s">
        <v>134</v>
      </c>
      <c r="G45" s="117">
        <v>0</v>
      </c>
      <c r="H45" s="117">
        <f t="shared" si="8"/>
        <v>0</v>
      </c>
      <c r="J45" s="117">
        <f t="shared" si="9"/>
        <v>0</v>
      </c>
    </row>
    <row r="46" spans="1:10" ht="25.5">
      <c r="A46" s="111" t="s">
        <v>152</v>
      </c>
      <c r="B46" s="112" t="s">
        <v>190</v>
      </c>
      <c r="C46" s="113" t="s">
        <v>210</v>
      </c>
      <c r="D46" s="114" t="s">
        <v>211</v>
      </c>
      <c r="E46" s="115">
        <v>30</v>
      </c>
      <c r="F46" s="116" t="s">
        <v>106</v>
      </c>
      <c r="G46" s="117">
        <v>0</v>
      </c>
      <c r="H46" s="117">
        <f t="shared" si="8"/>
        <v>0</v>
      </c>
      <c r="J46" s="117">
        <f t="shared" si="9"/>
        <v>0</v>
      </c>
    </row>
    <row r="47" spans="1:10">
      <c r="A47" s="111" t="s">
        <v>153</v>
      </c>
      <c r="B47" s="112" t="s">
        <v>190</v>
      </c>
      <c r="C47" s="113" t="s">
        <v>214</v>
      </c>
      <c r="D47" s="114" t="s">
        <v>215</v>
      </c>
      <c r="E47" s="115">
        <v>1</v>
      </c>
      <c r="F47" s="116" t="s">
        <v>134</v>
      </c>
      <c r="G47" s="117">
        <v>0</v>
      </c>
      <c r="H47" s="117">
        <f t="shared" si="8"/>
        <v>0</v>
      </c>
      <c r="J47" s="117">
        <f t="shared" si="9"/>
        <v>0</v>
      </c>
    </row>
    <row r="48" spans="1:10" ht="25.5">
      <c r="A48" s="111" t="s">
        <v>154</v>
      </c>
      <c r="B48" s="112" t="s">
        <v>190</v>
      </c>
      <c r="C48" s="113" t="s">
        <v>216</v>
      </c>
      <c r="D48" s="114" t="s">
        <v>217</v>
      </c>
      <c r="E48" s="115">
        <v>30</v>
      </c>
      <c r="F48" s="116" t="s">
        <v>106</v>
      </c>
      <c r="G48" s="117">
        <v>0</v>
      </c>
      <c r="H48" s="117">
        <f t="shared" si="8"/>
        <v>0</v>
      </c>
      <c r="J48" s="117">
        <f t="shared" si="9"/>
        <v>0</v>
      </c>
    </row>
    <row r="49" spans="1:11" ht="25.5">
      <c r="A49" s="111" t="s">
        <v>155</v>
      </c>
      <c r="B49" s="112" t="s">
        <v>190</v>
      </c>
      <c r="C49" s="113" t="s">
        <v>218</v>
      </c>
      <c r="D49" s="114" t="s">
        <v>219</v>
      </c>
      <c r="E49" s="115">
        <v>30</v>
      </c>
      <c r="F49" s="116" t="s">
        <v>106</v>
      </c>
      <c r="G49" s="117">
        <v>0</v>
      </c>
      <c r="H49" s="117">
        <f t="shared" si="8"/>
        <v>0</v>
      </c>
      <c r="J49" s="117">
        <f t="shared" si="9"/>
        <v>0</v>
      </c>
    </row>
    <row r="50" spans="1:11" ht="25.5">
      <c r="A50" s="111" t="s">
        <v>156</v>
      </c>
      <c r="B50" s="112" t="s">
        <v>190</v>
      </c>
      <c r="C50" s="113" t="s">
        <v>220</v>
      </c>
      <c r="D50" s="114" t="s">
        <v>221</v>
      </c>
      <c r="E50" s="115">
        <v>150</v>
      </c>
      <c r="F50" s="116" t="s">
        <v>134</v>
      </c>
      <c r="G50" s="117">
        <v>0</v>
      </c>
      <c r="H50" s="117">
        <f t="shared" ref="H50" si="10">ROUND(E50*G50,2)</f>
        <v>0</v>
      </c>
      <c r="J50" s="117">
        <f t="shared" ref="J50" si="11">ROUND(E50*G50,2)</f>
        <v>0</v>
      </c>
    </row>
    <row r="51" spans="1:11" ht="25.5">
      <c r="A51" s="111" t="s">
        <v>157</v>
      </c>
      <c r="B51" s="112" t="s">
        <v>190</v>
      </c>
      <c r="C51" s="113" t="s">
        <v>222</v>
      </c>
      <c r="D51" s="114" t="s">
        <v>223</v>
      </c>
      <c r="E51" s="115">
        <v>6</v>
      </c>
      <c r="F51" s="116" t="s">
        <v>173</v>
      </c>
      <c r="G51" s="117">
        <f>ROUND(SUM(J35:J50),2)</f>
        <v>0</v>
      </c>
      <c r="H51" s="117">
        <f>ROUND(E51*G51*0.01,2)</f>
        <v>0</v>
      </c>
      <c r="J51" s="117">
        <f>ROUND(E51*G51*0.01,2)</f>
        <v>0</v>
      </c>
    </row>
    <row r="52" spans="1:11">
      <c r="A52" s="111" t="s">
        <v>159</v>
      </c>
      <c r="B52" s="112" t="s">
        <v>190</v>
      </c>
      <c r="C52" s="113" t="s">
        <v>224</v>
      </c>
      <c r="D52" s="114" t="s">
        <v>225</v>
      </c>
      <c r="E52" s="115">
        <v>10</v>
      </c>
      <c r="F52" s="116" t="s">
        <v>226</v>
      </c>
      <c r="G52" s="117">
        <v>0</v>
      </c>
      <c r="H52" s="117">
        <f>ROUND(E52*G52,2)</f>
        <v>0</v>
      </c>
      <c r="J52" s="117">
        <f>ROUND(E52*G52,2)</f>
        <v>0</v>
      </c>
    </row>
    <row r="53" spans="1:11">
      <c r="A53" s="111" t="s">
        <v>160</v>
      </c>
      <c r="B53" s="112" t="s">
        <v>190</v>
      </c>
      <c r="C53" s="113" t="s">
        <v>227</v>
      </c>
      <c r="D53" s="114" t="s">
        <v>228</v>
      </c>
      <c r="E53" s="115">
        <v>8</v>
      </c>
      <c r="F53" s="116" t="s">
        <v>226</v>
      </c>
      <c r="G53" s="117">
        <v>0</v>
      </c>
      <c r="H53" s="117">
        <f>ROUND(E53*G53,2)</f>
        <v>0</v>
      </c>
      <c r="J53" s="117">
        <f>ROUND(E53*G53,2)</f>
        <v>0</v>
      </c>
    </row>
    <row r="54" spans="1:11">
      <c r="D54" s="134" t="s">
        <v>229</v>
      </c>
      <c r="E54" s="135">
        <f>J54</f>
        <v>0</v>
      </c>
      <c r="H54" s="135">
        <f>ROUND(SUM(H34:H53),2)</f>
        <v>0</v>
      </c>
      <c r="I54" s="135">
        <f>ROUND(SUM(I34:I53),2)</f>
        <v>0</v>
      </c>
      <c r="J54" s="135">
        <f>ROUND(SUM(J34:J53),2)</f>
        <v>0</v>
      </c>
    </row>
    <row r="56" spans="1:11">
      <c r="D56" s="134" t="s">
        <v>230</v>
      </c>
      <c r="E56" s="135">
        <f>J56</f>
        <v>0</v>
      </c>
      <c r="H56" s="135">
        <f>H54</f>
        <v>0</v>
      </c>
      <c r="I56" s="135">
        <f>I54</f>
        <v>0</v>
      </c>
      <c r="J56" s="135">
        <f>J54</f>
        <v>0</v>
      </c>
    </row>
    <row r="57" spans="1:11">
      <c r="D57" s="134"/>
      <c r="E57" s="135"/>
      <c r="H57" s="135"/>
      <c r="I57" s="135"/>
      <c r="J57" s="135"/>
    </row>
    <row r="58" spans="1:11">
      <c r="D58" s="138"/>
      <c r="E58" s="117"/>
      <c r="F58" s="117"/>
      <c r="I58" s="135"/>
    </row>
    <row r="59" spans="1:11">
      <c r="D59" s="138"/>
      <c r="E59" s="117"/>
      <c r="F59" s="117"/>
      <c r="I59" s="135"/>
    </row>
    <row r="60" spans="1:11">
      <c r="D60" s="134"/>
      <c r="E60" s="135"/>
      <c r="H60" s="135"/>
      <c r="I60" s="135"/>
      <c r="J60" s="135"/>
    </row>
    <row r="62" spans="1:11">
      <c r="D62" s="137" t="s">
        <v>231</v>
      </c>
      <c r="E62" s="135">
        <f>J62</f>
        <v>0</v>
      </c>
      <c r="H62" s="135">
        <f>H26+H33+H56</f>
        <v>0</v>
      </c>
      <c r="I62" s="135">
        <f>I26+I33+I56</f>
        <v>0</v>
      </c>
      <c r="J62" s="135">
        <f>J26+J33+J56</f>
        <v>0</v>
      </c>
      <c r="K62" s="117"/>
    </row>
  </sheetData>
  <sheetProtection selectLockedCells="1" selectUnlockedCells="1"/>
  <printOptions horizontalCentered="1"/>
  <pageMargins left="0.55138888888888893" right="0.31527777777777777" top="0.43333333333333335" bottom="0.4458333333333333" header="0.51180555555555551" footer="0.2361111111111111"/>
  <pageSetup paperSize="9" orientation="portrait" useFirstPageNumber="1" horizontalDpi="300" verticalDpi="300" r:id="rId1"/>
  <headerFooter alignWithMargins="0">
    <oddFooter>&amp;R&amp;"Arial Narrow,Bežné"&amp;8Strana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K20"/>
  <sheetViews>
    <sheetView showGridLines="0" zoomScaleNormal="100" workbookViewId="0">
      <selection activeCell="H44" sqref="H44"/>
    </sheetView>
  </sheetViews>
  <sheetFormatPr defaultColWidth="11.42578125" defaultRowHeight="12.75"/>
  <cols>
    <col min="1" max="1" width="6.140625" style="111" customWidth="1"/>
    <col min="2" max="2" width="5.28515625" style="112" customWidth="1"/>
    <col min="3" max="3" width="13.42578125" style="113" customWidth="1"/>
    <col min="4" max="4" width="40.85546875" style="114" customWidth="1"/>
    <col min="5" max="5" width="10.140625" style="115" customWidth="1"/>
    <col min="6" max="6" width="5.85546875" style="116" customWidth="1"/>
    <col min="7" max="7" width="9.140625" style="117" customWidth="1"/>
    <col min="8" max="9" width="11.28515625" style="117" customWidth="1"/>
    <col min="10" max="10" width="9" style="117" customWidth="1"/>
    <col min="11" max="206" width="9.140625" style="116" customWidth="1"/>
  </cols>
  <sheetData>
    <row r="1" spans="1:219" s="119" customFormat="1">
      <c r="A1" s="118" t="s">
        <v>319</v>
      </c>
      <c r="D1" s="120"/>
    </row>
    <row r="2" spans="1:219" s="119" customFormat="1">
      <c r="A2" s="118" t="s">
        <v>320</v>
      </c>
      <c r="D2" s="120"/>
    </row>
    <row r="3" spans="1:219" s="119" customFormat="1">
      <c r="A3" s="118" t="s">
        <v>317</v>
      </c>
      <c r="D3" s="120"/>
    </row>
    <row r="4" spans="1:219" s="119" customFormat="1" ht="13.5">
      <c r="A4" s="119" t="s">
        <v>318</v>
      </c>
      <c r="B4" s="121"/>
      <c r="C4" s="122"/>
      <c r="D4" s="123"/>
      <c r="E4" s="124"/>
      <c r="G4" s="125"/>
      <c r="H4" s="125"/>
      <c r="I4" s="125"/>
      <c r="J4" s="125"/>
    </row>
    <row r="5" spans="1:219" s="119" customFormat="1">
      <c r="A5" s="126" t="s">
        <v>87</v>
      </c>
      <c r="B5" s="126" t="s">
        <v>88</v>
      </c>
      <c r="C5" s="126" t="s">
        <v>89</v>
      </c>
      <c r="D5" s="127" t="s">
        <v>90</v>
      </c>
      <c r="E5" s="126" t="s">
        <v>91</v>
      </c>
      <c r="F5" s="126" t="s">
        <v>92</v>
      </c>
      <c r="G5" s="126" t="s">
        <v>93</v>
      </c>
      <c r="H5" s="126" t="s">
        <v>33</v>
      </c>
      <c r="I5" s="126" t="s">
        <v>94</v>
      </c>
      <c r="J5" s="126" t="s">
        <v>95</v>
      </c>
    </row>
    <row r="6" spans="1:219" s="119" customFormat="1">
      <c r="A6" s="128" t="s">
        <v>96</v>
      </c>
      <c r="B6" s="128" t="s">
        <v>97</v>
      </c>
      <c r="C6" s="129"/>
      <c r="D6" s="130" t="s">
        <v>98</v>
      </c>
      <c r="E6" s="128" t="s">
        <v>99</v>
      </c>
      <c r="F6" s="128" t="s">
        <v>100</v>
      </c>
      <c r="G6" s="128" t="s">
        <v>101</v>
      </c>
      <c r="H6" s="128"/>
      <c r="I6" s="128" t="s">
        <v>102</v>
      </c>
      <c r="J6" s="128"/>
    </row>
    <row r="7" spans="1:219" ht="13.7" customHeight="1">
      <c r="G7" s="131"/>
    </row>
    <row r="9" spans="1:219">
      <c r="B9" s="132" t="s">
        <v>103</v>
      </c>
    </row>
    <row r="10" spans="1:219">
      <c r="B10" s="133" t="s">
        <v>103</v>
      </c>
    </row>
    <row r="11" spans="1:219">
      <c r="A11" s="111" t="s">
        <v>104</v>
      </c>
      <c r="B11" s="112" t="s">
        <v>105</v>
      </c>
      <c r="C11" s="113" t="s">
        <v>237</v>
      </c>
      <c r="D11" s="114" t="s">
        <v>314</v>
      </c>
      <c r="E11" s="115">
        <v>1</v>
      </c>
      <c r="F11" s="116" t="s">
        <v>134</v>
      </c>
      <c r="G11" s="117">
        <v>0</v>
      </c>
      <c r="I11" s="117">
        <f t="shared" ref="I11:I13" si="0">ROUND(E11*G11,2)</f>
        <v>0</v>
      </c>
      <c r="J11" s="117">
        <f t="shared" ref="J11:J13" si="1">ROUND(E11*G11,2)</f>
        <v>0</v>
      </c>
    </row>
    <row r="12" spans="1:219">
      <c r="A12" s="111" t="s">
        <v>104</v>
      </c>
      <c r="B12" s="112" t="s">
        <v>105</v>
      </c>
      <c r="C12" s="113" t="s">
        <v>236</v>
      </c>
      <c r="D12" s="114" t="s">
        <v>315</v>
      </c>
      <c r="E12" s="115">
        <v>1</v>
      </c>
      <c r="F12" s="116" t="s">
        <v>134</v>
      </c>
      <c r="G12" s="117">
        <v>0</v>
      </c>
      <c r="I12" s="117">
        <f t="shared" si="0"/>
        <v>0</v>
      </c>
      <c r="J12" s="117">
        <f t="shared" si="1"/>
        <v>0</v>
      </c>
      <c r="GY12" s="116"/>
      <c r="GZ12" s="116"/>
      <c r="HA12" s="116"/>
      <c r="HB12" s="116"/>
      <c r="HC12" s="116"/>
      <c r="HD12" s="116"/>
      <c r="HE12" s="116"/>
      <c r="HF12" s="116"/>
      <c r="HG12" s="116"/>
      <c r="HH12" s="116"/>
      <c r="HI12" s="116"/>
      <c r="HJ12" s="116"/>
      <c r="HK12" s="116"/>
    </row>
    <row r="13" spans="1:219">
      <c r="A13" s="111" t="s">
        <v>113</v>
      </c>
      <c r="B13" s="112" t="s">
        <v>105</v>
      </c>
      <c r="C13" s="113" t="s">
        <v>238</v>
      </c>
      <c r="D13" s="114" t="s">
        <v>316</v>
      </c>
      <c r="E13" s="115">
        <v>4</v>
      </c>
      <c r="F13" s="116" t="s">
        <v>134</v>
      </c>
      <c r="G13" s="117">
        <v>0</v>
      </c>
      <c r="I13" s="117">
        <f t="shared" si="0"/>
        <v>0</v>
      </c>
      <c r="J13" s="117">
        <f t="shared" si="1"/>
        <v>0</v>
      </c>
    </row>
    <row r="14" spans="1:219" ht="25.5">
      <c r="A14" s="111" t="s">
        <v>117</v>
      </c>
      <c r="B14" s="112" t="s">
        <v>105</v>
      </c>
      <c r="C14" s="113" t="s">
        <v>171</v>
      </c>
      <c r="D14" s="114" t="s">
        <v>235</v>
      </c>
      <c r="E14" s="115">
        <v>16</v>
      </c>
      <c r="F14" s="116" t="s">
        <v>173</v>
      </c>
      <c r="G14" s="117">
        <v>0</v>
      </c>
      <c r="I14" s="117">
        <f>ROUND(E14*G14*0.01,2)</f>
        <v>0</v>
      </c>
      <c r="J14" s="117">
        <f>ROUND(E14*G14*0.01,2)</f>
        <v>0</v>
      </c>
    </row>
    <row r="15" spans="1:219">
      <c r="A15" s="111" t="s">
        <v>118</v>
      </c>
      <c r="B15" s="112" t="s">
        <v>105</v>
      </c>
      <c r="C15" s="113" t="s">
        <v>233</v>
      </c>
      <c r="D15" s="114" t="s">
        <v>234</v>
      </c>
      <c r="E15" s="115">
        <v>45</v>
      </c>
      <c r="F15" s="116" t="s">
        <v>173</v>
      </c>
      <c r="G15" s="117">
        <v>0</v>
      </c>
      <c r="I15" s="117">
        <f>ROUND(E15*G15*0.01,2)</f>
        <v>0</v>
      </c>
      <c r="J15" s="117">
        <f>ROUND(E15*G15*0.01,2)</f>
        <v>0</v>
      </c>
    </row>
    <row r="16" spans="1:219">
      <c r="D16" s="134" t="s">
        <v>180</v>
      </c>
      <c r="E16" s="135">
        <f>J16</f>
        <v>0</v>
      </c>
      <c r="H16" s="135">
        <f>ROUND(SUM(H8:H15),2)</f>
        <v>0</v>
      </c>
      <c r="I16" s="135">
        <f>ROUND(SUM(I8:I15),2)</f>
        <v>0</v>
      </c>
      <c r="J16" s="135">
        <f>ROUND(SUM(J8:J15),2)</f>
        <v>0</v>
      </c>
    </row>
    <row r="18" spans="4:10">
      <c r="D18" s="134" t="s">
        <v>180</v>
      </c>
      <c r="E18" s="135">
        <f>J18</f>
        <v>0</v>
      </c>
      <c r="H18" s="135">
        <f>H16</f>
        <v>0</v>
      </c>
      <c r="I18" s="135">
        <f>I16</f>
        <v>0</v>
      </c>
      <c r="J18" s="135">
        <f>J16</f>
        <v>0</v>
      </c>
    </row>
    <row r="20" spans="4:10">
      <c r="D20" s="137" t="s">
        <v>231</v>
      </c>
      <c r="E20" s="135">
        <f>J20</f>
        <v>0</v>
      </c>
      <c r="H20" s="135">
        <f>H18</f>
        <v>0</v>
      </c>
      <c r="I20" s="135">
        <f>I18</f>
        <v>0</v>
      </c>
      <c r="J20" s="135">
        <f>J18</f>
        <v>0</v>
      </c>
    </row>
  </sheetData>
  <sheetProtection selectLockedCells="1" selectUnlockedCells="1"/>
  <printOptions horizontalCentered="1"/>
  <pageMargins left="0.52777777777777779" right="0.2361111111111111" top="0.62986111111111109" bottom="0.4458333333333333" header="0.51180555555555551" footer="0.2361111111111111"/>
  <pageSetup paperSize="9" firstPageNumber="0" orientation="landscape" horizontalDpi="300" verticalDpi="300" r:id="rId1"/>
  <headerFooter alignWithMargins="0">
    <oddFooter>&amp;R&amp;"Arial Narrow,Bežné"&amp;8Strana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X63"/>
  <sheetViews>
    <sheetView showGridLines="0" zoomScaleNormal="100" workbookViewId="0">
      <selection activeCell="P50" sqref="P50"/>
    </sheetView>
  </sheetViews>
  <sheetFormatPr defaultColWidth="11.42578125" defaultRowHeight="12.75"/>
  <cols>
    <col min="1" max="1" width="4.42578125" style="111" customWidth="1"/>
    <col min="2" max="2" width="4.42578125" style="112" customWidth="1"/>
    <col min="3" max="3" width="8.7109375" style="113" customWidth="1"/>
    <col min="4" max="4" width="37.85546875" style="114" customWidth="1"/>
    <col min="5" max="5" width="7.140625" style="115" customWidth="1"/>
    <col min="6" max="6" width="4.140625" style="116" customWidth="1"/>
    <col min="7" max="10" width="7.140625" style="117" customWidth="1"/>
    <col min="11" max="206" width="9.140625" style="116" customWidth="1"/>
  </cols>
  <sheetData>
    <row r="1" spans="1:10" s="119" customFormat="1">
      <c r="A1" s="118" t="s">
        <v>319</v>
      </c>
      <c r="D1" s="120"/>
    </row>
    <row r="2" spans="1:10" s="119" customFormat="1">
      <c r="A2" s="118" t="s">
        <v>320</v>
      </c>
      <c r="D2" s="120"/>
    </row>
    <row r="3" spans="1:10" s="119" customFormat="1">
      <c r="A3" s="118" t="s">
        <v>81</v>
      </c>
      <c r="D3" s="120"/>
    </row>
    <row r="4" spans="1:10" s="119" customFormat="1" ht="13.5">
      <c r="A4" s="119" t="s">
        <v>318</v>
      </c>
      <c r="B4" s="121"/>
      <c r="C4" s="122"/>
      <c r="D4" s="123"/>
      <c r="E4" s="124"/>
      <c r="G4" s="125"/>
      <c r="H4" s="125"/>
      <c r="I4" s="125"/>
      <c r="J4" s="125"/>
    </row>
    <row r="5" spans="1:10" s="119" customFormat="1">
      <c r="A5" s="126" t="s">
        <v>87</v>
      </c>
      <c r="B5" s="126" t="s">
        <v>88</v>
      </c>
      <c r="C5" s="126" t="s">
        <v>89</v>
      </c>
      <c r="D5" s="127" t="s">
        <v>90</v>
      </c>
      <c r="E5" s="126" t="s">
        <v>91</v>
      </c>
      <c r="F5" s="126" t="s">
        <v>92</v>
      </c>
      <c r="G5" s="126" t="s">
        <v>93</v>
      </c>
      <c r="H5" s="126" t="s">
        <v>33</v>
      </c>
      <c r="I5" s="126" t="s">
        <v>94</v>
      </c>
      <c r="J5" s="126" t="s">
        <v>95</v>
      </c>
    </row>
    <row r="6" spans="1:10" s="119" customFormat="1">
      <c r="A6" s="128" t="s">
        <v>96</v>
      </c>
      <c r="B6" s="128" t="s">
        <v>97</v>
      </c>
      <c r="C6" s="129"/>
      <c r="D6" s="130" t="s">
        <v>98</v>
      </c>
      <c r="E6" s="128" t="s">
        <v>99</v>
      </c>
      <c r="F6" s="128" t="s">
        <v>100</v>
      </c>
      <c r="G6" s="128" t="s">
        <v>101</v>
      </c>
      <c r="H6" s="128"/>
      <c r="I6" s="128" t="s">
        <v>102</v>
      </c>
      <c r="J6" s="128"/>
    </row>
    <row r="7" spans="1:10" ht="13.7" customHeight="1">
      <c r="G7" s="131"/>
    </row>
    <row r="9" spans="1:10">
      <c r="B9" s="132" t="s">
        <v>103</v>
      </c>
    </row>
    <row r="10" spans="1:10">
      <c r="B10" s="133" t="s">
        <v>103</v>
      </c>
    </row>
    <row r="11" spans="1:10">
      <c r="A11" s="111" t="s">
        <v>104</v>
      </c>
      <c r="B11" s="112" t="s">
        <v>105</v>
      </c>
      <c r="C11" s="113" t="s">
        <v>239</v>
      </c>
      <c r="D11" s="114" t="s">
        <v>311</v>
      </c>
      <c r="E11" s="115">
        <v>14.87</v>
      </c>
      <c r="F11" s="116" t="s">
        <v>240</v>
      </c>
      <c r="G11" s="117">
        <v>0</v>
      </c>
      <c r="I11" s="117">
        <f t="shared" ref="I11:I27" si="0">ROUND(E11*G11,2)</f>
        <v>0</v>
      </c>
      <c r="J11" s="117">
        <f t="shared" ref="J11:J27" si="1">ROUND(E11*G11,2)</f>
        <v>0</v>
      </c>
    </row>
    <row r="12" spans="1:10">
      <c r="A12" s="111" t="s">
        <v>107</v>
      </c>
      <c r="B12" s="112" t="s">
        <v>105</v>
      </c>
      <c r="C12" s="113" t="s">
        <v>241</v>
      </c>
      <c r="D12" s="114" t="s">
        <v>242</v>
      </c>
      <c r="E12" s="115">
        <v>12.42</v>
      </c>
      <c r="F12" s="116" t="s">
        <v>240</v>
      </c>
      <c r="G12" s="117">
        <v>0</v>
      </c>
      <c r="I12" s="117">
        <f t="shared" si="0"/>
        <v>0</v>
      </c>
      <c r="J12" s="117">
        <f t="shared" si="1"/>
        <v>0</v>
      </c>
    </row>
    <row r="13" spans="1:10" ht="25.5">
      <c r="A13" s="111" t="s">
        <v>112</v>
      </c>
      <c r="B13" s="112" t="s">
        <v>105</v>
      </c>
      <c r="C13" s="113" t="s">
        <v>243</v>
      </c>
      <c r="D13" s="114" t="s">
        <v>244</v>
      </c>
      <c r="E13" s="115">
        <v>70</v>
      </c>
      <c r="F13" s="116" t="s">
        <v>134</v>
      </c>
      <c r="G13" s="117">
        <v>0</v>
      </c>
      <c r="I13" s="117">
        <f t="shared" si="0"/>
        <v>0</v>
      </c>
      <c r="J13" s="117">
        <f t="shared" si="1"/>
        <v>0</v>
      </c>
    </row>
    <row r="14" spans="1:10" ht="25.5">
      <c r="A14" s="111" t="s">
        <v>115</v>
      </c>
      <c r="B14" s="112" t="s">
        <v>105</v>
      </c>
      <c r="C14" s="113" t="s">
        <v>245</v>
      </c>
      <c r="D14" s="114" t="s">
        <v>246</v>
      </c>
      <c r="E14" s="115">
        <v>2</v>
      </c>
      <c r="F14" s="116" t="s">
        <v>134</v>
      </c>
      <c r="G14" s="117">
        <v>0</v>
      </c>
      <c r="I14" s="117">
        <f t="shared" si="0"/>
        <v>0</v>
      </c>
      <c r="J14" s="117">
        <f t="shared" si="1"/>
        <v>0</v>
      </c>
    </row>
    <row r="15" spans="1:10">
      <c r="A15" s="111" t="s">
        <v>117</v>
      </c>
      <c r="B15" s="112" t="s">
        <v>105</v>
      </c>
      <c r="C15" s="113" t="s">
        <v>247</v>
      </c>
      <c r="D15" s="114" t="s">
        <v>248</v>
      </c>
      <c r="E15" s="115">
        <v>3</v>
      </c>
      <c r="F15" s="116" t="s">
        <v>134</v>
      </c>
      <c r="G15" s="117">
        <v>0</v>
      </c>
      <c r="I15" s="117">
        <f t="shared" si="0"/>
        <v>0</v>
      </c>
      <c r="J15" s="117">
        <f t="shared" si="1"/>
        <v>0</v>
      </c>
    </row>
    <row r="16" spans="1:10">
      <c r="A16" s="111" t="s">
        <v>118</v>
      </c>
      <c r="B16" s="112" t="s">
        <v>105</v>
      </c>
      <c r="C16" s="113" t="s">
        <v>249</v>
      </c>
      <c r="D16" s="114" t="s">
        <v>250</v>
      </c>
      <c r="E16" s="115">
        <v>10</v>
      </c>
      <c r="F16" s="116" t="s">
        <v>134</v>
      </c>
      <c r="G16" s="117">
        <v>0</v>
      </c>
      <c r="I16" s="117">
        <f t="shared" si="0"/>
        <v>0</v>
      </c>
      <c r="J16" s="117">
        <f t="shared" si="1"/>
        <v>0</v>
      </c>
    </row>
    <row r="17" spans="1:10" ht="25.5">
      <c r="A17" s="111" t="s">
        <v>119</v>
      </c>
      <c r="B17" s="112" t="s">
        <v>105</v>
      </c>
      <c r="C17" s="113" t="s">
        <v>251</v>
      </c>
      <c r="D17" s="114" t="s">
        <v>252</v>
      </c>
      <c r="E17" s="115">
        <v>1</v>
      </c>
      <c r="F17" s="116" t="s">
        <v>134</v>
      </c>
      <c r="G17" s="117">
        <v>0</v>
      </c>
      <c r="I17" s="117">
        <f t="shared" si="0"/>
        <v>0</v>
      </c>
      <c r="J17" s="117">
        <f t="shared" si="1"/>
        <v>0</v>
      </c>
    </row>
    <row r="18" spans="1:10" ht="25.5">
      <c r="A18" s="111" t="s">
        <v>120</v>
      </c>
      <c r="B18" s="112" t="s">
        <v>105</v>
      </c>
      <c r="C18" s="113" t="s">
        <v>253</v>
      </c>
      <c r="D18" s="114" t="s">
        <v>254</v>
      </c>
      <c r="E18" s="115">
        <v>7</v>
      </c>
      <c r="F18" s="116" t="s">
        <v>134</v>
      </c>
      <c r="G18" s="117">
        <v>0</v>
      </c>
      <c r="I18" s="117">
        <f t="shared" si="0"/>
        <v>0</v>
      </c>
      <c r="J18" s="117">
        <f t="shared" si="1"/>
        <v>0</v>
      </c>
    </row>
    <row r="19" spans="1:10">
      <c r="A19" s="111" t="s">
        <v>121</v>
      </c>
      <c r="B19" s="112" t="s">
        <v>105</v>
      </c>
      <c r="C19" s="113" t="s">
        <v>255</v>
      </c>
      <c r="D19" s="114" t="s">
        <v>256</v>
      </c>
      <c r="E19" s="115">
        <v>4</v>
      </c>
      <c r="F19" s="116" t="s">
        <v>134</v>
      </c>
      <c r="G19" s="117">
        <v>0</v>
      </c>
      <c r="I19" s="117">
        <f t="shared" si="0"/>
        <v>0</v>
      </c>
      <c r="J19" s="117">
        <f t="shared" si="1"/>
        <v>0</v>
      </c>
    </row>
    <row r="20" spans="1:10">
      <c r="A20" s="111" t="s">
        <v>124</v>
      </c>
      <c r="B20" s="112" t="s">
        <v>105</v>
      </c>
      <c r="C20" s="113" t="s">
        <v>257</v>
      </c>
      <c r="D20" s="114" t="s">
        <v>258</v>
      </c>
      <c r="E20" s="115">
        <v>5</v>
      </c>
      <c r="F20" s="116" t="s">
        <v>134</v>
      </c>
      <c r="G20" s="117">
        <v>0</v>
      </c>
      <c r="I20" s="117">
        <f t="shared" si="0"/>
        <v>0</v>
      </c>
      <c r="J20" s="117">
        <f t="shared" si="1"/>
        <v>0</v>
      </c>
    </row>
    <row r="21" spans="1:10">
      <c r="A21" s="111" t="s">
        <v>127</v>
      </c>
      <c r="B21" s="112" t="s">
        <v>105</v>
      </c>
      <c r="C21" s="113" t="s">
        <v>259</v>
      </c>
      <c r="D21" s="114" t="s">
        <v>260</v>
      </c>
      <c r="E21" s="115">
        <v>4</v>
      </c>
      <c r="F21" s="116" t="s">
        <v>134</v>
      </c>
      <c r="G21" s="117">
        <v>0</v>
      </c>
      <c r="I21" s="117">
        <f t="shared" si="0"/>
        <v>0</v>
      </c>
      <c r="J21" s="117">
        <f t="shared" si="1"/>
        <v>0</v>
      </c>
    </row>
    <row r="22" spans="1:10" ht="25.5">
      <c r="A22" s="111" t="s">
        <v>130</v>
      </c>
      <c r="B22" s="112" t="s">
        <v>105</v>
      </c>
      <c r="C22" s="113" t="s">
        <v>261</v>
      </c>
      <c r="D22" s="114" t="s">
        <v>262</v>
      </c>
      <c r="E22" s="115">
        <v>8</v>
      </c>
      <c r="F22" s="116" t="s">
        <v>134</v>
      </c>
      <c r="G22" s="117">
        <v>0</v>
      </c>
      <c r="I22" s="117">
        <f t="shared" si="0"/>
        <v>0</v>
      </c>
      <c r="J22" s="117">
        <f t="shared" si="1"/>
        <v>0</v>
      </c>
    </row>
    <row r="23" spans="1:10">
      <c r="A23" s="111" t="s">
        <v>131</v>
      </c>
      <c r="B23" s="112" t="s">
        <v>105</v>
      </c>
      <c r="C23" s="113" t="s">
        <v>263</v>
      </c>
      <c r="D23" s="114" t="s">
        <v>169</v>
      </c>
      <c r="E23" s="115">
        <v>4</v>
      </c>
      <c r="F23" s="116" t="s">
        <v>134</v>
      </c>
      <c r="G23" s="117">
        <v>0</v>
      </c>
      <c r="I23" s="117">
        <f t="shared" si="0"/>
        <v>0</v>
      </c>
      <c r="J23" s="117">
        <f t="shared" si="1"/>
        <v>0</v>
      </c>
    </row>
    <row r="24" spans="1:10" ht="25.5">
      <c r="A24" s="111" t="s">
        <v>132</v>
      </c>
      <c r="B24" s="112" t="s">
        <v>105</v>
      </c>
      <c r="C24" s="113" t="s">
        <v>264</v>
      </c>
      <c r="D24" s="114" t="s">
        <v>265</v>
      </c>
      <c r="E24" s="115">
        <v>2</v>
      </c>
      <c r="F24" s="116" t="s">
        <v>134</v>
      </c>
      <c r="G24" s="117">
        <v>0</v>
      </c>
      <c r="I24" s="117">
        <f t="shared" si="0"/>
        <v>0</v>
      </c>
      <c r="J24" s="117">
        <f t="shared" si="1"/>
        <v>0</v>
      </c>
    </row>
    <row r="25" spans="1:10">
      <c r="A25" s="111" t="s">
        <v>133</v>
      </c>
      <c r="B25" s="112" t="s">
        <v>105</v>
      </c>
      <c r="C25" s="113" t="s">
        <v>266</v>
      </c>
      <c r="D25" s="114" t="s">
        <v>267</v>
      </c>
      <c r="E25" s="115">
        <v>40</v>
      </c>
      <c r="F25" s="116" t="s">
        <v>134</v>
      </c>
      <c r="G25" s="117">
        <v>0</v>
      </c>
      <c r="I25" s="117">
        <f t="shared" si="0"/>
        <v>0</v>
      </c>
      <c r="J25" s="117">
        <f t="shared" si="1"/>
        <v>0</v>
      </c>
    </row>
    <row r="26" spans="1:10">
      <c r="A26" s="111" t="s">
        <v>135</v>
      </c>
      <c r="B26" s="112" t="s">
        <v>105</v>
      </c>
      <c r="C26" s="113" t="s">
        <v>268</v>
      </c>
      <c r="D26" s="114" t="s">
        <v>269</v>
      </c>
      <c r="E26" s="115">
        <v>1</v>
      </c>
      <c r="F26" s="116" t="s">
        <v>134</v>
      </c>
      <c r="G26" s="117">
        <v>0</v>
      </c>
      <c r="I26" s="117">
        <f t="shared" si="0"/>
        <v>0</v>
      </c>
      <c r="J26" s="117">
        <f t="shared" si="1"/>
        <v>0</v>
      </c>
    </row>
    <row r="27" spans="1:10">
      <c r="A27" s="111" t="s">
        <v>136</v>
      </c>
      <c r="B27" s="112" t="s">
        <v>105</v>
      </c>
      <c r="C27" s="113" t="s">
        <v>270</v>
      </c>
      <c r="D27" s="114" t="s">
        <v>271</v>
      </c>
      <c r="E27" s="115">
        <v>7</v>
      </c>
      <c r="F27" s="116" t="s">
        <v>134</v>
      </c>
      <c r="G27" s="117">
        <v>0</v>
      </c>
      <c r="I27" s="117">
        <f t="shared" si="0"/>
        <v>0</v>
      </c>
      <c r="J27" s="117">
        <f t="shared" si="1"/>
        <v>0</v>
      </c>
    </row>
    <row r="28" spans="1:10">
      <c r="A28" s="111" t="s">
        <v>137</v>
      </c>
      <c r="B28" s="112" t="s">
        <v>105</v>
      </c>
      <c r="C28" s="113" t="s">
        <v>171</v>
      </c>
      <c r="D28" s="114" t="s">
        <v>272</v>
      </c>
      <c r="E28" s="115">
        <v>2</v>
      </c>
      <c r="F28" s="116" t="s">
        <v>173</v>
      </c>
      <c r="G28" s="117">
        <f>ROUND(SUM(J8:J27),2)</f>
        <v>0</v>
      </c>
      <c r="I28" s="117">
        <f>ROUND(E28*G28*0.01,2)</f>
        <v>0</v>
      </c>
      <c r="J28" s="117">
        <f>ROUND(E28*G28*0.01,2)</f>
        <v>0</v>
      </c>
    </row>
    <row r="29" spans="1:10">
      <c r="A29" s="111" t="s">
        <v>138</v>
      </c>
      <c r="B29" s="112" t="s">
        <v>105</v>
      </c>
      <c r="C29" s="113" t="s">
        <v>175</v>
      </c>
      <c r="D29" s="114" t="s">
        <v>232</v>
      </c>
      <c r="E29" s="115">
        <v>5</v>
      </c>
      <c r="F29" s="116" t="s">
        <v>173</v>
      </c>
      <c r="G29" s="117">
        <f>ROUND(SUM(J9:J12),2)</f>
        <v>0</v>
      </c>
      <c r="I29" s="117">
        <f>ROUND(E29*G29*0.01,2)</f>
        <v>0</v>
      </c>
      <c r="J29" s="117">
        <f>ROUND(E29*G29*0.01,2)</f>
        <v>0</v>
      </c>
    </row>
    <row r="30" spans="1:10" ht="25.5">
      <c r="A30" s="111" t="s">
        <v>139</v>
      </c>
      <c r="B30" s="112" t="s">
        <v>105</v>
      </c>
      <c r="C30" s="113" t="s">
        <v>178</v>
      </c>
      <c r="D30" s="114" t="s">
        <v>273</v>
      </c>
      <c r="E30" s="115">
        <v>2</v>
      </c>
      <c r="F30" s="116" t="s">
        <v>173</v>
      </c>
      <c r="G30" s="117">
        <f>ROUND(SUM(J10:J27),2)</f>
        <v>0</v>
      </c>
      <c r="I30" s="117">
        <f>ROUND(E30*G30*0.01,2)</f>
        <v>0</v>
      </c>
      <c r="J30" s="117">
        <f>ROUND(E30*G30*0.01,2)</f>
        <v>0</v>
      </c>
    </row>
    <row r="31" spans="1:10">
      <c r="D31" s="134" t="s">
        <v>180</v>
      </c>
      <c r="E31" s="135">
        <f>J31</f>
        <v>0</v>
      </c>
      <c r="H31" s="135">
        <f>ROUND(SUM(H8:H30),2)</f>
        <v>0</v>
      </c>
      <c r="I31" s="135">
        <f>ROUND(SUM(I8:I30),2)</f>
        <v>0</v>
      </c>
      <c r="J31" s="135">
        <f>ROUND(SUM(J8:J30),2)</f>
        <v>0</v>
      </c>
    </row>
    <row r="33" spans="1:10">
      <c r="D33" s="134" t="s">
        <v>180</v>
      </c>
      <c r="E33" s="136">
        <f>J33</f>
        <v>0</v>
      </c>
      <c r="H33" s="135">
        <f>H31</f>
        <v>0</v>
      </c>
      <c r="I33" s="135">
        <f>I31</f>
        <v>0</v>
      </c>
      <c r="J33" s="135">
        <f>J31</f>
        <v>0</v>
      </c>
    </row>
    <row r="35" spans="1:10">
      <c r="B35" s="132" t="s">
        <v>188</v>
      </c>
    </row>
    <row r="36" spans="1:10">
      <c r="B36" s="133" t="s">
        <v>189</v>
      </c>
    </row>
    <row r="37" spans="1:10" ht="25.5">
      <c r="A37" s="111" t="s">
        <v>104</v>
      </c>
      <c r="B37" s="112" t="s">
        <v>190</v>
      </c>
      <c r="C37" s="113" t="s">
        <v>274</v>
      </c>
      <c r="D37" s="114" t="s">
        <v>275</v>
      </c>
      <c r="E37" s="115">
        <v>20</v>
      </c>
      <c r="F37" s="116" t="s">
        <v>106</v>
      </c>
      <c r="G37" s="117">
        <v>0</v>
      </c>
      <c r="H37" s="117">
        <f t="shared" ref="H37:H43" si="2">ROUND(E37*G37,2)</f>
        <v>0</v>
      </c>
      <c r="J37" s="117">
        <f t="shared" ref="J37:J43" si="3">ROUND(E37*G37,2)</f>
        <v>0</v>
      </c>
    </row>
    <row r="38" spans="1:10" ht="25.5">
      <c r="A38" s="111" t="s">
        <v>108</v>
      </c>
      <c r="B38" s="112" t="s">
        <v>190</v>
      </c>
      <c r="C38" s="113" t="s">
        <v>276</v>
      </c>
      <c r="D38" s="114" t="s">
        <v>277</v>
      </c>
      <c r="E38" s="115">
        <v>110</v>
      </c>
      <c r="F38" s="116" t="s">
        <v>106</v>
      </c>
      <c r="G38" s="117">
        <v>0</v>
      </c>
      <c r="H38" s="117">
        <f t="shared" si="2"/>
        <v>0</v>
      </c>
      <c r="J38" s="117">
        <f t="shared" si="3"/>
        <v>0</v>
      </c>
    </row>
    <row r="39" spans="1:10" ht="25.5">
      <c r="A39" s="111" t="s">
        <v>109</v>
      </c>
      <c r="B39" s="112" t="s">
        <v>190</v>
      </c>
      <c r="C39" s="113" t="s">
        <v>278</v>
      </c>
      <c r="D39" s="114" t="s">
        <v>279</v>
      </c>
      <c r="E39" s="115">
        <v>1</v>
      </c>
      <c r="F39" s="116" t="s">
        <v>134</v>
      </c>
      <c r="G39" s="117">
        <v>0</v>
      </c>
      <c r="H39" s="117">
        <f t="shared" si="2"/>
        <v>0</v>
      </c>
      <c r="J39" s="117">
        <f t="shared" si="3"/>
        <v>0</v>
      </c>
    </row>
    <row r="40" spans="1:10">
      <c r="A40" s="111" t="s">
        <v>110</v>
      </c>
      <c r="B40" s="112" t="s">
        <v>190</v>
      </c>
      <c r="C40" s="113" t="s">
        <v>280</v>
      </c>
      <c r="D40" s="114" t="s">
        <v>281</v>
      </c>
      <c r="E40" s="115">
        <v>18</v>
      </c>
      <c r="F40" s="116" t="s">
        <v>134</v>
      </c>
      <c r="G40" s="117">
        <v>0</v>
      </c>
      <c r="H40" s="117">
        <f t="shared" si="2"/>
        <v>0</v>
      </c>
      <c r="J40" s="117">
        <f t="shared" si="3"/>
        <v>0</v>
      </c>
    </row>
    <row r="41" spans="1:10" ht="25.5">
      <c r="A41" s="111" t="s">
        <v>112</v>
      </c>
      <c r="B41" s="112" t="s">
        <v>190</v>
      </c>
      <c r="C41" s="113" t="s">
        <v>212</v>
      </c>
      <c r="D41" s="114" t="s">
        <v>213</v>
      </c>
      <c r="E41" s="115">
        <v>26</v>
      </c>
      <c r="F41" s="116" t="s">
        <v>134</v>
      </c>
      <c r="G41" s="117">
        <v>0</v>
      </c>
      <c r="H41" s="117">
        <f t="shared" si="2"/>
        <v>0</v>
      </c>
      <c r="J41" s="117">
        <f t="shared" si="3"/>
        <v>0</v>
      </c>
    </row>
    <row r="42" spans="1:10" ht="25.5">
      <c r="A42" s="111" t="s">
        <v>115</v>
      </c>
      <c r="B42" s="112" t="s">
        <v>190</v>
      </c>
      <c r="C42" s="113" t="s">
        <v>282</v>
      </c>
      <c r="D42" s="114" t="s">
        <v>283</v>
      </c>
      <c r="E42" s="115">
        <v>4</v>
      </c>
      <c r="F42" s="116" t="s">
        <v>134</v>
      </c>
      <c r="G42" s="117">
        <v>0</v>
      </c>
      <c r="H42" s="117">
        <f t="shared" si="2"/>
        <v>0</v>
      </c>
      <c r="J42" s="117">
        <f t="shared" si="3"/>
        <v>0</v>
      </c>
    </row>
    <row r="43" spans="1:10">
      <c r="A43" s="111" t="s">
        <v>116</v>
      </c>
      <c r="B43" s="112" t="s">
        <v>190</v>
      </c>
      <c r="C43" s="113" t="s">
        <v>284</v>
      </c>
      <c r="D43" s="114" t="s">
        <v>285</v>
      </c>
      <c r="E43" s="115">
        <v>4</v>
      </c>
      <c r="F43" s="116" t="s">
        <v>134</v>
      </c>
      <c r="G43" s="117">
        <v>0</v>
      </c>
      <c r="H43" s="117">
        <f t="shared" si="2"/>
        <v>0</v>
      </c>
      <c r="J43" s="117">
        <f t="shared" si="3"/>
        <v>0</v>
      </c>
    </row>
    <row r="44" spans="1:10" ht="25.5">
      <c r="A44" s="111" t="s">
        <v>120</v>
      </c>
      <c r="B44" s="112" t="s">
        <v>190</v>
      </c>
      <c r="C44" s="113" t="s">
        <v>222</v>
      </c>
      <c r="D44" s="114" t="s">
        <v>286</v>
      </c>
      <c r="E44" s="115">
        <v>2</v>
      </c>
      <c r="F44" s="116" t="s">
        <v>173</v>
      </c>
      <c r="G44" s="117">
        <f>ROUND(SUM(J37:J43),2)</f>
        <v>0</v>
      </c>
      <c r="H44" s="117">
        <f>ROUND(E44*G44*0.01,2)</f>
        <v>0</v>
      </c>
      <c r="J44" s="117">
        <f>ROUND(E44*G44*0.01,2)</f>
        <v>0</v>
      </c>
    </row>
    <row r="45" spans="1:10">
      <c r="A45" s="111" t="s">
        <v>121</v>
      </c>
      <c r="B45" s="112" t="s">
        <v>190</v>
      </c>
      <c r="C45" s="113" t="s">
        <v>224</v>
      </c>
      <c r="D45" s="114" t="s">
        <v>225</v>
      </c>
      <c r="E45" s="115">
        <v>16</v>
      </c>
      <c r="F45" s="116" t="s">
        <v>226</v>
      </c>
      <c r="G45" s="117">
        <v>0</v>
      </c>
      <c r="H45" s="117">
        <f>ROUND(E45*G45,2)</f>
        <v>0</v>
      </c>
      <c r="J45" s="117">
        <f>ROUND(E45*G45,2)</f>
        <v>0</v>
      </c>
    </row>
    <row r="46" spans="1:10">
      <c r="A46" s="111" t="s">
        <v>122</v>
      </c>
      <c r="B46" s="112" t="s">
        <v>190</v>
      </c>
      <c r="C46" s="113" t="s">
        <v>287</v>
      </c>
      <c r="D46" s="114" t="s">
        <v>288</v>
      </c>
      <c r="E46" s="115">
        <v>8</v>
      </c>
      <c r="F46" s="116" t="s">
        <v>226</v>
      </c>
      <c r="G46" s="117">
        <v>0</v>
      </c>
      <c r="H46" s="117">
        <f>ROUND(E46*G46,2)</f>
        <v>0</v>
      </c>
      <c r="J46" s="117">
        <f>ROUND(E46*G46,2)</f>
        <v>0</v>
      </c>
    </row>
    <row r="47" spans="1:10">
      <c r="A47" s="111" t="s">
        <v>123</v>
      </c>
      <c r="B47" s="112" t="s">
        <v>190</v>
      </c>
      <c r="C47" s="113" t="s">
        <v>227</v>
      </c>
      <c r="D47" s="114" t="s">
        <v>228</v>
      </c>
      <c r="E47" s="115">
        <v>24</v>
      </c>
      <c r="F47" s="116" t="s">
        <v>226</v>
      </c>
      <c r="G47" s="117">
        <v>0</v>
      </c>
      <c r="H47" s="117">
        <f>ROUND(E47*G47,2)</f>
        <v>0</v>
      </c>
      <c r="J47" s="117">
        <f>ROUND(E47*G47,2)</f>
        <v>0</v>
      </c>
    </row>
    <row r="48" spans="1:10">
      <c r="D48" s="134" t="s">
        <v>229</v>
      </c>
      <c r="E48" s="135">
        <f>J48</f>
        <v>0</v>
      </c>
      <c r="H48" s="135">
        <f>ROUND(SUM(H34:H47),2)</f>
        <v>0</v>
      </c>
      <c r="I48" s="135">
        <f>ROUND(SUM(I34:I47),2)</f>
        <v>0</v>
      </c>
      <c r="J48" s="135">
        <f>ROUND(SUM(J34:J47),2)</f>
        <v>0</v>
      </c>
    </row>
    <row r="50" spans="1:10">
      <c r="B50" s="133" t="s">
        <v>289</v>
      </c>
    </row>
    <row r="51" spans="1:10">
      <c r="A51" s="111" t="s">
        <v>104</v>
      </c>
      <c r="B51" s="112" t="s">
        <v>290</v>
      </c>
      <c r="C51" s="113" t="s">
        <v>291</v>
      </c>
      <c r="D51" s="114" t="s">
        <v>292</v>
      </c>
      <c r="E51" s="115">
        <v>4</v>
      </c>
      <c r="F51" s="116" t="s">
        <v>195</v>
      </c>
      <c r="G51" s="117">
        <v>0</v>
      </c>
      <c r="H51" s="117">
        <f t="shared" ref="H51:H58" si="4">ROUND(E51*G51,2)</f>
        <v>0</v>
      </c>
      <c r="J51" s="117">
        <f t="shared" ref="J51:J58" si="5">ROUND(E51*G51,2)</f>
        <v>0</v>
      </c>
    </row>
    <row r="52" spans="1:10">
      <c r="A52" s="111" t="s">
        <v>107</v>
      </c>
      <c r="B52" s="112" t="s">
        <v>290</v>
      </c>
      <c r="C52" s="113" t="s">
        <v>293</v>
      </c>
      <c r="D52" s="114" t="s">
        <v>294</v>
      </c>
      <c r="E52" s="115">
        <v>0.3</v>
      </c>
      <c r="F52" s="116" t="s">
        <v>195</v>
      </c>
      <c r="G52" s="117">
        <v>0</v>
      </c>
      <c r="H52" s="117">
        <f t="shared" si="4"/>
        <v>0</v>
      </c>
      <c r="J52" s="117">
        <f t="shared" si="5"/>
        <v>0</v>
      </c>
    </row>
    <row r="53" spans="1:10">
      <c r="A53" s="111" t="s">
        <v>108</v>
      </c>
      <c r="B53" s="112" t="s">
        <v>290</v>
      </c>
      <c r="C53" s="113" t="s">
        <v>295</v>
      </c>
      <c r="D53" s="114" t="s">
        <v>296</v>
      </c>
      <c r="E53" s="115">
        <v>1.2</v>
      </c>
      <c r="F53" s="116" t="s">
        <v>106</v>
      </c>
      <c r="G53" s="117">
        <v>0</v>
      </c>
      <c r="H53" s="117">
        <f t="shared" si="4"/>
        <v>0</v>
      </c>
      <c r="J53" s="117">
        <f t="shared" si="5"/>
        <v>0</v>
      </c>
    </row>
    <row r="54" spans="1:10">
      <c r="A54" s="111" t="s">
        <v>110</v>
      </c>
      <c r="B54" s="112" t="s">
        <v>290</v>
      </c>
      <c r="C54" s="113" t="s">
        <v>297</v>
      </c>
      <c r="D54" s="114" t="s">
        <v>298</v>
      </c>
      <c r="E54" s="115">
        <v>10</v>
      </c>
      <c r="F54" s="116" t="s">
        <v>106</v>
      </c>
      <c r="G54" s="117">
        <v>0</v>
      </c>
      <c r="H54" s="117">
        <f t="shared" si="4"/>
        <v>0</v>
      </c>
      <c r="J54" s="117">
        <f t="shared" si="5"/>
        <v>0</v>
      </c>
    </row>
    <row r="55" spans="1:10">
      <c r="A55" s="111" t="s">
        <v>112</v>
      </c>
      <c r="B55" s="112" t="s">
        <v>290</v>
      </c>
      <c r="C55" s="113" t="s">
        <v>299</v>
      </c>
      <c r="D55" s="114" t="s">
        <v>300</v>
      </c>
      <c r="E55" s="115">
        <v>2.4</v>
      </c>
      <c r="F55" s="116" t="s">
        <v>301</v>
      </c>
      <c r="G55" s="117">
        <v>0</v>
      </c>
      <c r="H55" s="117">
        <f t="shared" si="4"/>
        <v>0</v>
      </c>
      <c r="J55" s="117">
        <f t="shared" si="5"/>
        <v>0</v>
      </c>
    </row>
    <row r="56" spans="1:10">
      <c r="A56" s="111" t="s">
        <v>113</v>
      </c>
      <c r="B56" s="112" t="s">
        <v>290</v>
      </c>
      <c r="C56" s="113" t="s">
        <v>302</v>
      </c>
      <c r="D56" s="114" t="s">
        <v>303</v>
      </c>
      <c r="E56" s="115">
        <v>10</v>
      </c>
      <c r="F56" s="116" t="s">
        <v>106</v>
      </c>
      <c r="G56" s="117">
        <v>0</v>
      </c>
      <c r="H56" s="117">
        <f t="shared" si="4"/>
        <v>0</v>
      </c>
      <c r="J56" s="117">
        <f t="shared" si="5"/>
        <v>0</v>
      </c>
    </row>
    <row r="57" spans="1:10">
      <c r="A57" s="111" t="s">
        <v>115</v>
      </c>
      <c r="B57" s="112" t="s">
        <v>290</v>
      </c>
      <c r="C57" s="113" t="s">
        <v>304</v>
      </c>
      <c r="D57" s="114" t="s">
        <v>305</v>
      </c>
      <c r="E57" s="115">
        <v>4</v>
      </c>
      <c r="F57" s="116" t="s">
        <v>195</v>
      </c>
      <c r="G57" s="117">
        <v>0</v>
      </c>
      <c r="H57" s="117">
        <f t="shared" si="4"/>
        <v>0</v>
      </c>
      <c r="J57" s="117">
        <f t="shared" si="5"/>
        <v>0</v>
      </c>
    </row>
    <row r="58" spans="1:10">
      <c r="A58" s="111" t="s">
        <v>116</v>
      </c>
      <c r="B58" s="112" t="s">
        <v>290</v>
      </c>
      <c r="C58" s="113" t="s">
        <v>306</v>
      </c>
      <c r="D58" s="114" t="s">
        <v>307</v>
      </c>
      <c r="E58" s="115">
        <v>0.3</v>
      </c>
      <c r="F58" s="116" t="s">
        <v>195</v>
      </c>
      <c r="G58" s="117">
        <v>0</v>
      </c>
      <c r="H58" s="117">
        <f t="shared" si="4"/>
        <v>0</v>
      </c>
      <c r="J58" s="117">
        <f t="shared" si="5"/>
        <v>0</v>
      </c>
    </row>
    <row r="59" spans="1:10">
      <c r="D59" s="134" t="s">
        <v>308</v>
      </c>
      <c r="E59" s="135">
        <f>J59</f>
        <v>0</v>
      </c>
      <c r="H59" s="135">
        <f>ROUND(SUM(H49:H58),2)</f>
        <v>0</v>
      </c>
      <c r="I59" s="135">
        <f>ROUND(SUM(I49:I58),2)</f>
        <v>0</v>
      </c>
      <c r="J59" s="135">
        <f>ROUND(SUM(J49:J58),2)</f>
        <v>0</v>
      </c>
    </row>
    <row r="61" spans="1:10">
      <c r="D61" s="134" t="s">
        <v>230</v>
      </c>
      <c r="E61" s="135">
        <f>J61</f>
        <v>0</v>
      </c>
      <c r="H61" s="135">
        <f>H48+H59</f>
        <v>0</v>
      </c>
      <c r="I61" s="135">
        <f>I48+I59</f>
        <v>0</v>
      </c>
      <c r="J61" s="135">
        <f>J48+J59</f>
        <v>0</v>
      </c>
    </row>
    <row r="63" spans="1:10">
      <c r="D63" s="137" t="s">
        <v>231</v>
      </c>
      <c r="E63" s="135">
        <f>J63</f>
        <v>0</v>
      </c>
      <c r="H63" s="135">
        <f>H33+H61</f>
        <v>0</v>
      </c>
      <c r="I63" s="135">
        <f>I33+I61</f>
        <v>0</v>
      </c>
      <c r="J63" s="135">
        <f>J33+J61</f>
        <v>0</v>
      </c>
    </row>
  </sheetData>
  <sheetProtection selectLockedCells="1" selectUnlockedCells="1"/>
  <printOptions horizontalCentered="1"/>
  <pageMargins left="0.56666666666666665" right="0.31527777777777777" top="0.39374999999999999" bottom="0.56388888888888888" header="0.51180555555555551" footer="0.35416666666666669"/>
  <pageSetup paperSize="9" firstPageNumber="0" orientation="portrait" horizontalDpi="300" verticalDpi="300" r:id="rId1"/>
  <headerFooter alignWithMargins="0">
    <oddFooter>&amp;R&amp;"Arial Narrow,Bežné"&amp;8Strana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5</vt:i4>
      </vt:variant>
      <vt:variant>
        <vt:lpstr>Pomenované rozsahy</vt:lpstr>
      </vt:variant>
      <vt:variant>
        <vt:i4>3</vt:i4>
      </vt:variant>
    </vt:vector>
  </HeadingPairs>
  <TitlesOfParts>
    <vt:vector size="8" baseType="lpstr">
      <vt:lpstr>Kryci list</vt:lpstr>
      <vt:lpstr>Stavba</vt:lpstr>
      <vt:lpstr>Prehlad_3_6</vt:lpstr>
      <vt:lpstr>Prehlad_3_9</vt:lpstr>
      <vt:lpstr>Prehlad_3_1</vt:lpstr>
      <vt:lpstr>Excel_BuiltIn_Print_Area_3</vt:lpstr>
      <vt:lpstr>'Kryci list'!Oblasť_tlače</vt:lpstr>
      <vt:lpstr>Stavba!Oblasť_tlače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Milan</dc:creator>
  <cp:lastModifiedBy>lenarch</cp:lastModifiedBy>
  <cp:lastPrinted>2020-12-18T10:18:52Z</cp:lastPrinted>
  <dcterms:created xsi:type="dcterms:W3CDTF">2017-03-06T12:40:06Z</dcterms:created>
  <dcterms:modified xsi:type="dcterms:W3CDTF">2020-12-18T10:19:19Z</dcterms:modified>
</cp:coreProperties>
</file>